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21F3EBFE6D46483D87DFB450FC6A8948" descr="1000074388"/>
        <xdr:cNvPicPr/>
      </xdr:nvPicPr>
      <xdr:blipFill>
        <a:blip r:embed="rId1"/>
        <a:stretch>
          <a:fillRect/>
        </a:stretch>
      </xdr:blipFill>
      <xdr:spPr>
        <a:xfrm>
          <a:off x="0" y="0"/>
          <a:ext cx="934720" cy="431165"/>
        </a:xfrm>
        <a:prstGeom prst="rect">
          <a:avLst/>
        </a:prstGeom>
      </xdr:spPr>
    </xdr:pic>
  </etc:cellImage>
  <etc:cellImage>
    <xdr:pic>
      <xdr:nvPicPr>
        <xdr:cNvPr id="6" name="ID_5E3E8C24296E42ACA51555CDF25A93BD" descr="1000074361"/>
        <xdr:cNvPicPr/>
      </xdr:nvPicPr>
      <xdr:blipFill>
        <a:blip r:embed="rId2"/>
        <a:stretch>
          <a:fillRect/>
        </a:stretch>
      </xdr:blipFill>
      <xdr:spPr>
        <a:xfrm>
          <a:off x="0" y="0"/>
          <a:ext cx="549910" cy="732790"/>
        </a:xfrm>
        <a:prstGeom prst="rect">
          <a:avLst/>
        </a:prstGeom>
      </xdr:spPr>
    </xdr:pic>
  </etc:cellImage>
  <etc:cellImage>
    <xdr:pic>
      <xdr:nvPicPr>
        <xdr:cNvPr id="4" name="ID_D372AE94A99C41A6BAC1E648B76ECA40" descr="1000074356"/>
        <xdr:cNvPicPr/>
      </xdr:nvPicPr>
      <xdr:blipFill>
        <a:blip r:embed="rId3"/>
        <a:stretch>
          <a:fillRect/>
        </a:stretch>
      </xdr:blipFill>
      <xdr:spPr>
        <a:xfrm>
          <a:off x="0" y="0"/>
          <a:ext cx="549910" cy="732790"/>
        </a:xfrm>
        <a:prstGeom prst="rect">
          <a:avLst/>
        </a:prstGeom>
      </xdr:spPr>
    </xdr:pic>
  </etc:cellImage>
  <etc:cellImage>
    <xdr:pic>
      <xdr:nvPicPr>
        <xdr:cNvPr id="8" name="ID_04F6BFE3DD404F8782F0CECD3278FCE4" descr="1000074394"/>
        <xdr:cNvPicPr/>
      </xdr:nvPicPr>
      <xdr:blipFill>
        <a:blip r:embed="rId4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3" name="ID_AB2B77CE00CE46D69EB5279F6F417550" descr="wv_choose_image1773712731449"/>
        <xdr:cNvPicPr/>
      </xdr:nvPicPr>
      <xdr:blipFill>
        <a:blip r:embed="rId5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5" name="ID_5273AC038BB9450E9477ED1D0A9C1790" descr="wv_choose_image1773712626540"/>
        <xdr:cNvPicPr/>
      </xdr:nvPicPr>
      <xdr:blipFill>
        <a:blip r:embed="rId6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7" name="ID_EA4BDEE4C7A04253A6A4BABAAE583F67" descr="wv_choose_image1773712495508"/>
        <xdr:cNvPicPr/>
      </xdr:nvPicPr>
      <xdr:blipFill>
        <a:blip r:embed="rId7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9" name="ID_369CFFB5DC834E8F988C512DF4CAFE6D" descr="wv_choose_image1773713017911"/>
        <xdr:cNvPicPr/>
      </xdr:nvPicPr>
      <xdr:blipFill>
        <a:blip r:embed="rId8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0" name="ID_5E2BF2B38C2C4FC88A4DFEEA5CA2230D" descr="wv_choose_image1773712909715"/>
        <xdr:cNvPicPr/>
      </xdr:nvPicPr>
      <xdr:blipFill>
        <a:blip r:embed="rId9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1" name="ID_28BBC715175342008DEFEF2678625D6E" descr="wv_choose_image1773712818246"/>
        <xdr:cNvPicPr/>
      </xdr:nvPicPr>
      <xdr:blipFill>
        <a:blip r:embed="rId10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2" name="ID_7A6C94BE495F471F884EFCBEE8302029" descr="wv_choose_image1773713174686"/>
        <xdr:cNvPicPr/>
      </xdr:nvPicPr>
      <xdr:blipFill>
        <a:blip r:embed="rId11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3" name="ID_4039325A21154186A91D5E603084C755" descr="wv_choose_image1773713098727"/>
        <xdr:cNvPicPr/>
      </xdr:nvPicPr>
      <xdr:blipFill>
        <a:blip r:embed="rId12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4" name="ID_61C9FCA9BBD747F0A317A8B7D56D787E" descr="wv_choose_image1773713292330"/>
        <xdr:cNvPicPr/>
      </xdr:nvPicPr>
      <xdr:blipFill>
        <a:blip r:embed="rId13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5" name="ID_0C078CEC0B8B481BA6D33346935481F9" descr="wv_choose_image1773713357559"/>
        <xdr:cNvPicPr/>
      </xdr:nvPicPr>
      <xdr:blipFill>
        <a:blip r:embed="rId14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6" name="ID_7FD08807E9FA4090BC43C8A96F40373F" descr="IMG_20260316_100322"/>
        <xdr:cNvPicPr/>
      </xdr:nvPicPr>
      <xdr:blipFill>
        <a:blip r:embed="rId15"/>
        <a:stretch>
          <a:fillRect/>
        </a:stretch>
      </xdr:blipFill>
      <xdr:spPr>
        <a:xfrm>
          <a:off x="0" y="0"/>
          <a:ext cx="549910" cy="732790"/>
        </a:xfrm>
        <a:prstGeom prst="rect">
          <a:avLst/>
        </a:prstGeom>
      </xdr:spPr>
    </xdr:pic>
  </etc:cellImage>
  <etc:cellImage>
    <xdr:pic>
      <xdr:nvPicPr>
        <xdr:cNvPr id="17" name="ID_6F9DBD59B0084874A39E38C14E9CDFFA" descr="IMG_20260317_173838"/>
        <xdr:cNvPicPr/>
      </xdr:nvPicPr>
      <xdr:blipFill>
        <a:blip r:embed="rId16"/>
        <a:stretch>
          <a:fillRect/>
        </a:stretch>
      </xdr:blipFill>
      <xdr:spPr>
        <a:xfrm>
          <a:off x="0" y="0"/>
          <a:ext cx="786130" cy="512445"/>
        </a:xfrm>
        <a:prstGeom prst="rect">
          <a:avLst/>
        </a:prstGeom>
      </xdr:spPr>
    </xdr:pic>
  </etc:cellImage>
  <etc:cellImage>
    <xdr:pic>
      <xdr:nvPicPr>
        <xdr:cNvPr id="18" name="ID_2777A6ABF9F04C4988A67ECA0BB5DAE1" descr="image"/>
        <xdr:cNvPicPr/>
      </xdr:nvPicPr>
      <xdr:blipFill>
        <a:blip r:embed="rId17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9" name="ID_F6F59AEA8B4F4D2BB2EC5249970E4E4A" descr="IMG_4854"/>
        <xdr:cNvPicPr/>
      </xdr:nvPicPr>
      <xdr:blipFill>
        <a:blip r:embed="rId18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20" name="ID_216C3507067E4C77BAD2635F4C56A0FE" descr="image(2)"/>
        <xdr:cNvPicPr/>
      </xdr:nvPicPr>
      <xdr:blipFill>
        <a:blip r:embed="rId19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21" name="ID_56EEEEBD96544B589841F6CE6DD8D500" descr="image(1)"/>
        <xdr:cNvPicPr/>
      </xdr:nvPicPr>
      <xdr:blipFill>
        <a:blip r:embed="rId20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22" name="ID_85D96A365C4F426788882A0B13F1FEE7" descr="IMG_20260320_100009"/>
        <xdr:cNvPicPr/>
      </xdr:nvPicPr>
      <xdr:blipFill>
        <a:blip r:embed="rId21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23" name="ID_E0C8DCA065B44DAB80A57CDAF09D3ECF" descr="BA3DA3E373CA8D1FB68C83F211BF833A"/>
        <xdr:cNvPicPr/>
      </xdr:nvPicPr>
      <xdr:blipFill>
        <a:blip r:embed="rId22"/>
        <a:stretch>
          <a:fillRect/>
        </a:stretch>
      </xdr:blipFill>
      <xdr:spPr>
        <a:xfrm>
          <a:off x="0" y="0"/>
          <a:ext cx="635000" cy="635000"/>
        </a:xfrm>
        <a:prstGeom prst="rect">
          <a:avLst/>
        </a:prstGeom>
      </xdr:spPr>
    </xdr:pic>
  </etc:cellImage>
  <etc:cellImage>
    <xdr:pic>
      <xdr:nvPicPr>
        <xdr:cNvPr id="24" name="ID_35DA6C1F70D74C34B2A0388E40667E1D" descr="IMG_20260320_100516"/>
        <xdr:cNvPicPr/>
      </xdr:nvPicPr>
      <xdr:blipFill>
        <a:blip r:embed="rId23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25" name="ID_4E3E29AB683940578378095A22380C64" descr="IMG_20260320_100324"/>
        <xdr:cNvPicPr/>
      </xdr:nvPicPr>
      <xdr:blipFill>
        <a:blip r:embed="rId24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26" name="ID_78EA2D3293BC45D7964A859D299DEE84" descr="IMG_20260320_100824"/>
        <xdr:cNvPicPr/>
      </xdr:nvPicPr>
      <xdr:blipFill>
        <a:blip r:embed="rId25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27" name="ID_0D74CDBE124E42BC95AE153AB3F029DE" descr="IMG_20260320_100914"/>
        <xdr:cNvPicPr/>
      </xdr:nvPicPr>
      <xdr:blipFill>
        <a:blip r:embed="rId26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28" name="ID_A1490DB0E5D54D39AC3011820758B459" descr="wv_choose_image1773886578175"/>
        <xdr:cNvPicPr/>
      </xdr:nvPicPr>
      <xdr:blipFill>
        <a:blip r:embed="rId27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29" name="ID_55384219E5574101BBDE5499D3371B6F" descr="wv_choose_image1773885219924"/>
        <xdr:cNvPicPr/>
      </xdr:nvPicPr>
      <xdr:blipFill>
        <a:blip r:embed="rId28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30" name="ID_14552583A0984029B7089072C9817148" descr="wv_choose_image1773886182485"/>
        <xdr:cNvPicPr/>
      </xdr:nvPicPr>
      <xdr:blipFill>
        <a:blip r:embed="rId29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31" name="ID_0002A63CE3874896BD46611FEAA36B86" descr="wv_choose_image1773885552118"/>
        <xdr:cNvPicPr/>
      </xdr:nvPicPr>
      <xdr:blipFill>
        <a:blip r:embed="rId30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32" name="ID_0AB517044E6D46C5B6C9CAEF64EA2EF6" descr="wv_choose_image1773885348959"/>
        <xdr:cNvPicPr/>
      </xdr:nvPicPr>
      <xdr:blipFill>
        <a:blip r:embed="rId31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33" name="ID_E7177EE2075F472D8EE0853004035A6A" descr="wv_choose_image1773885984839"/>
        <xdr:cNvPicPr/>
      </xdr:nvPicPr>
      <xdr:blipFill>
        <a:blip r:embed="rId32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34" name="ID_FA2E5A06684143018E544D8D82BDCBDB" descr="wv_choose_image1773885753643"/>
        <xdr:cNvPicPr/>
      </xdr:nvPicPr>
      <xdr:blipFill>
        <a:blip r:embed="rId33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35" name="ID_2F6B0995F98441668C2B8F93B2E66012" descr="wv_choose_image1773886793658"/>
        <xdr:cNvPicPr/>
      </xdr:nvPicPr>
      <xdr:blipFill>
        <a:blip r:embed="rId34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36" name="ID_BCAAF813D087467B9AD8D88E5392D06E" descr="wv_choose_image1773887023679"/>
        <xdr:cNvPicPr/>
      </xdr:nvPicPr>
      <xdr:blipFill>
        <a:blip r:embed="rId35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37" name="ID_A04BD98F302742DCAEE99FC32BD66B94" descr="wv_choose_image1773887202060"/>
        <xdr:cNvPicPr/>
      </xdr:nvPicPr>
      <xdr:blipFill>
        <a:blip r:embed="rId36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38" name="ID_A7002C61374C4CCC973329DC4D666188" descr="IMG_20260320_100009"/>
        <xdr:cNvPicPr/>
      </xdr:nvPicPr>
      <xdr:blipFill>
        <a:blip r:embed="rId21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39" name="ID_17DBEEE35749476892673334C177E5B5" descr="IMG_20260320_100324"/>
        <xdr:cNvPicPr/>
      </xdr:nvPicPr>
      <xdr:blipFill>
        <a:blip r:embed="rId24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40" name="ID_D2574C8B779A4E8FACD556CEDD04A6AB" descr="BA3DA3E373CA8D1FB68C83F211BF833A"/>
        <xdr:cNvPicPr/>
      </xdr:nvPicPr>
      <xdr:blipFill>
        <a:blip r:embed="rId22"/>
        <a:stretch>
          <a:fillRect/>
        </a:stretch>
      </xdr:blipFill>
      <xdr:spPr>
        <a:xfrm>
          <a:off x="0" y="0"/>
          <a:ext cx="635000" cy="635000"/>
        </a:xfrm>
        <a:prstGeom prst="rect">
          <a:avLst/>
        </a:prstGeom>
      </xdr:spPr>
    </xdr:pic>
  </etc:cellImage>
  <etc:cellImage>
    <xdr:pic>
      <xdr:nvPicPr>
        <xdr:cNvPr id="41" name="ID_69253ADCE4434937A2176E34207A8063" descr="IMG_20260320_100516"/>
        <xdr:cNvPicPr/>
      </xdr:nvPicPr>
      <xdr:blipFill>
        <a:blip r:embed="rId23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42" name="ID_51AFAB19087A41919CF13964011C5E7E" descr="IMG_20260320_100914"/>
        <xdr:cNvPicPr/>
      </xdr:nvPicPr>
      <xdr:blipFill>
        <a:blip r:embed="rId26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43" name="ID_53A8BA9B38174D3ABEDF46C9AFA08E9A" descr="IMG_20260320_100824"/>
        <xdr:cNvPicPr/>
      </xdr:nvPicPr>
      <xdr:blipFill>
        <a:blip r:embed="rId25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<sst xmlns="http://schemas.openxmlformats.org/spreadsheetml/2006/main" count="426" uniqueCount="187">
  <si>
    <t>2025 -2026 学年第 二 学期校级学风常态精准巡查（教室）记录表（第 3 周）</t>
  </si>
  <si>
    <t>星期</t>
  </si>
  <si>
    <t>巡查人员</t>
  </si>
  <si>
    <t>上课地点</t>
  </si>
  <si>
    <t>上课时间</t>
  </si>
  <si>
    <t>学院</t>
  </si>
  <si>
    <t>班级</t>
  </si>
  <si>
    <t>课堂状态图片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</si>
  <si>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</si>
  <si>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</si>
  <si>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</si>
  <si>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</si>
  <si>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</si>
  <si>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</si>
  <si>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</si>
  <si>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</si>
  <si>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</si>
  <si>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前排缺额人数</t>
  </si>
  <si>
    <t>总分数</t>
  </si>
  <si>
    <t>其它问题</t>
  </si>
  <si>
    <t>一</t>
  </si>
  <si>
    <t>姚慈航，陈少博，王田田</t>
  </si>
  <si>
    <t>B408</t>
  </si>
  <si>
    <t>2026年3月16日</t>
  </si>
  <si>
    <t>机械</t>
  </si>
  <si>
    <t>23能动3-4班</t>
  </si>
  <si>
    <t>水轮机与辅助设备</t>
  </si>
  <si>
    <t>程娜</t>
  </si>
  <si>
    <t>王洪超</t>
  </si>
  <si>
    <t>98</t>
  </si>
  <si>
    <t>B507</t>
  </si>
  <si>
    <t>23能动1-2班</t>
  </si>
  <si>
    <t>泵与风机</t>
  </si>
  <si>
    <t>卢亚威</t>
  </si>
  <si>
    <t>96</t>
  </si>
  <si>
    <t>A106</t>
  </si>
  <si>
    <t>计算机</t>
  </si>
  <si>
    <t>24计算机2-3班</t>
  </si>
  <si>
    <t>计算机组成原理</t>
  </si>
  <si>
    <t>周义莲</t>
  </si>
  <si>
    <t>濮楠楠</t>
  </si>
  <si>
    <t>K105</t>
  </si>
  <si>
    <t>财经</t>
  </si>
  <si>
    <t>23会计1-2班</t>
  </si>
  <si>
    <t>中级财务会计</t>
  </si>
  <si>
    <t>荣文献</t>
  </si>
  <si>
    <t>江心悦</t>
  </si>
  <si>
    <t>二</t>
  </si>
  <si>
    <t>许欣宇，杨红，时俊杰</t>
  </si>
  <si>
    <t>A102</t>
  </si>
  <si>
    <t>2026年3月17日</t>
  </si>
  <si>
    <t>土木</t>
  </si>
  <si>
    <t>24土木12班</t>
  </si>
  <si>
    <t>大学化学</t>
  </si>
  <si>
    <t>/</t>
  </si>
  <si>
    <t>91</t>
  </si>
  <si>
    <t>A105</t>
  </si>
  <si>
    <t>24信管12班</t>
  </si>
  <si>
    <t>毛中特</t>
  </si>
  <si>
    <t>95</t>
  </si>
  <si>
    <t>A107</t>
  </si>
  <si>
    <t>电信</t>
  </si>
  <si>
    <t>24通信</t>
  </si>
  <si>
    <t>模拟电子信息技术</t>
  </si>
  <si>
    <t>92</t>
  </si>
  <si>
    <t>A204</t>
  </si>
  <si>
    <t>管理</t>
  </si>
  <si>
    <t>23工管34班</t>
  </si>
  <si>
    <t>工程项目管理2</t>
  </si>
  <si>
    <t>A301</t>
  </si>
  <si>
    <t>水利</t>
  </si>
  <si>
    <t>24水工45班</t>
  </si>
  <si>
    <t>习思想</t>
  </si>
  <si>
    <t>90</t>
  </si>
  <si>
    <t>b101</t>
  </si>
  <si>
    <t>24测绘/地质12班</t>
  </si>
  <si>
    <t>概率论</t>
  </si>
  <si>
    <t>93</t>
  </si>
  <si>
    <t>b102</t>
  </si>
  <si>
    <t>24水工土木给排水闻天班</t>
  </si>
  <si>
    <t>b202</t>
  </si>
  <si>
    <t>25工管45班</t>
  </si>
  <si>
    <t>运筹学</t>
  </si>
  <si>
    <t>b503</t>
  </si>
  <si>
    <t>23自动化12班</t>
  </si>
  <si>
    <t>现代控制理论</t>
  </si>
  <si>
    <t>97</t>
  </si>
  <si>
    <t>b505</t>
  </si>
  <si>
    <t>23车辆34班</t>
  </si>
  <si>
    <t>内燃机原理</t>
  </si>
  <si>
    <t>A408</t>
  </si>
  <si>
    <t>24计算机1班、闻天班</t>
  </si>
  <si>
    <t>C#应用程序开发</t>
  </si>
  <si>
    <t>贡同</t>
  </si>
  <si>
    <t>K304</t>
  </si>
  <si>
    <t>25国贸专升本</t>
  </si>
  <si>
    <t>外贸函电（双语）</t>
  </si>
  <si>
    <t>奚洋</t>
  </si>
  <si>
    <t>李伦珑</t>
  </si>
  <si>
    <t>三</t>
  </si>
  <si>
    <t>金桂，孙同昌，邵润洁</t>
  </si>
  <si>
    <t>A305</t>
  </si>
  <si>
    <t>2026年3月18日</t>
  </si>
  <si>
    <t>24交通</t>
  </si>
  <si>
    <t>毛泽东思想</t>
  </si>
  <si>
    <t>杨锴</t>
  </si>
  <si>
    <t>张鹏亮</t>
  </si>
  <si>
    <t>A404</t>
  </si>
  <si>
    <t>23造价工程</t>
  </si>
  <si>
    <t>工程造价管理</t>
  </si>
  <si>
    <t>李海波</t>
  </si>
  <si>
    <t>陈馨竹</t>
  </si>
  <si>
    <t>24土木1234</t>
  </si>
  <si>
    <t>概率论与数据统计</t>
  </si>
  <si>
    <t>许武玲</t>
  </si>
  <si>
    <t>张朋亮</t>
  </si>
  <si>
    <t>K302</t>
  </si>
  <si>
    <t>23人力34班</t>
  </si>
  <si>
    <t>薪酬管理</t>
  </si>
  <si>
    <t>黄存权</t>
  </si>
  <si>
    <t>施晶晶</t>
  </si>
  <si>
    <t>B101</t>
  </si>
  <si>
    <t>24港航1-4班</t>
  </si>
  <si>
    <t>概率论与数理统计</t>
  </si>
  <si>
    <t>张涛</t>
  </si>
  <si>
    <t>朱梦园</t>
  </si>
  <si>
    <t>B108</t>
  </si>
  <si>
    <t>24水文1-2班</t>
  </si>
  <si>
    <t>习近平新时代中国特色社会主义思想概论</t>
  </si>
  <si>
    <t>王建莲</t>
  </si>
  <si>
    <t>张萍萍</t>
  </si>
  <si>
    <t>85</t>
  </si>
  <si>
    <t>B204</t>
  </si>
  <si>
    <t>24通信1-2班</t>
  </si>
  <si>
    <t>信号与系统</t>
  </si>
  <si>
    <t>赵阿慧</t>
  </si>
  <si>
    <t>蒋紫姻</t>
  </si>
  <si>
    <t>B405</t>
  </si>
  <si>
    <t>24通信3-4班</t>
  </si>
  <si>
    <t>张静</t>
  </si>
  <si>
    <t>99</t>
  </si>
  <si>
    <t>新能源</t>
  </si>
  <si>
    <t>23能源与动力工程1-2班</t>
  </si>
  <si>
    <t>能源动力测试技术</t>
  </si>
  <si>
    <t>郭建斌</t>
  </si>
  <si>
    <t>B514</t>
  </si>
  <si>
    <t>23能源与动力工程3-4班</t>
  </si>
  <si>
    <t>自动控制原理</t>
  </si>
  <si>
    <t>丁文婷</t>
  </si>
  <si>
    <t>四</t>
  </si>
  <si>
    <t>王洪超，杨冬竹，申莹莹</t>
  </si>
  <si>
    <t>B203</t>
  </si>
  <si>
    <t>2026年3月19日</t>
  </si>
  <si>
    <t>24计算机一班</t>
  </si>
  <si>
    <t>算法与数据结构</t>
  </si>
  <si>
    <t>75</t>
  </si>
  <si>
    <t>B205</t>
  </si>
  <si>
    <t>25计算机9-10班</t>
  </si>
  <si>
    <t>数据库系统原理</t>
  </si>
  <si>
    <t>B404</t>
  </si>
  <si>
    <t>23新能源3-4班</t>
  </si>
  <si>
    <t>传热学</t>
  </si>
  <si>
    <t>B407</t>
  </si>
  <si>
    <t>24电气56班</t>
  </si>
  <si>
    <t>81</t>
  </si>
  <si>
    <t>S楼205</t>
  </si>
  <si>
    <t>23水务3班</t>
  </si>
  <si>
    <t>水泵与泵站</t>
  </si>
  <si>
    <t>86</t>
  </si>
  <si>
    <t>S楼207</t>
  </si>
  <si>
    <t>25会计78班</t>
  </si>
  <si>
    <t>中级财务会计二</t>
  </si>
  <si>
    <t>A205</t>
  </si>
  <si>
    <t>25土木56班</t>
  </si>
  <si>
    <t>学位英语</t>
  </si>
  <si>
    <t>24水务1-4班</t>
  </si>
  <si>
    <t>A307</t>
  </si>
  <si>
    <t>23人力12班</t>
  </si>
  <si>
    <t>绩效管理</t>
  </si>
  <si>
    <t>94</t>
  </si>
  <si>
    <t>23安全1-3班</t>
  </si>
  <si>
    <t>工业通风与除尘</t>
  </si>
  <si>
    <t>83</t>
  </si>
  <si>
    <t>五</t>
  </si>
  <si>
    <t>宋家雪，余肖，杨星</t>
  </si>
  <si>
    <t>2026年3月20日</t>
  </si>
  <si>
    <t>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</si>
</sst>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Fill="1" applyBorder="1">
      <alignment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jpeg"/><Relationship Id="rId8" Type="http://schemas.openxmlformats.org/officeDocument/2006/relationships/image" Target="media/image8.jpeg"/><Relationship Id="rId7" Type="http://schemas.openxmlformats.org/officeDocument/2006/relationships/image" Target="media/image7.jpeg"/><Relationship Id="rId6" Type="http://schemas.openxmlformats.org/officeDocument/2006/relationships/image" Target="media/image6.jpeg"/><Relationship Id="rId5" Type="http://schemas.openxmlformats.org/officeDocument/2006/relationships/image" Target="media/image5.jpeg"/><Relationship Id="rId4" Type="http://schemas.openxmlformats.org/officeDocument/2006/relationships/image" Target="media/image4.jpeg"/><Relationship Id="rId36" Type="http://schemas.openxmlformats.org/officeDocument/2006/relationships/image" Target="media/image36.jpeg"/><Relationship Id="rId35" Type="http://schemas.openxmlformats.org/officeDocument/2006/relationships/image" Target="media/image35.jpeg"/><Relationship Id="rId34" Type="http://schemas.openxmlformats.org/officeDocument/2006/relationships/image" Target="media/image34.jpeg"/><Relationship Id="rId33" Type="http://schemas.openxmlformats.org/officeDocument/2006/relationships/image" Target="media/image33.jpeg"/><Relationship Id="rId32" Type="http://schemas.openxmlformats.org/officeDocument/2006/relationships/image" Target="media/image32.jpeg"/><Relationship Id="rId31" Type="http://schemas.openxmlformats.org/officeDocument/2006/relationships/image" Target="media/image31.jpeg"/><Relationship Id="rId30" Type="http://schemas.openxmlformats.org/officeDocument/2006/relationships/image" Target="media/image30.jpeg"/><Relationship Id="rId3" Type="http://schemas.openxmlformats.org/officeDocument/2006/relationships/image" Target="media/image3.jpeg"/><Relationship Id="rId29" Type="http://schemas.openxmlformats.org/officeDocument/2006/relationships/image" Target="media/image29.jpeg"/><Relationship Id="rId28" Type="http://schemas.openxmlformats.org/officeDocument/2006/relationships/image" Target="media/image28.jpeg"/><Relationship Id="rId27" Type="http://schemas.openxmlformats.org/officeDocument/2006/relationships/image" Target="media/image27.jpeg"/><Relationship Id="rId26" Type="http://schemas.openxmlformats.org/officeDocument/2006/relationships/image" Target="media/image26.jpeg"/><Relationship Id="rId25" Type="http://schemas.openxmlformats.org/officeDocument/2006/relationships/image" Target="media/image25.jpeg"/><Relationship Id="rId24" Type="http://schemas.openxmlformats.org/officeDocument/2006/relationships/image" Target="media/image24.jpeg"/><Relationship Id="rId23" Type="http://schemas.openxmlformats.org/officeDocument/2006/relationships/image" Target="media/image23.jpeg"/><Relationship Id="rId22" Type="http://schemas.openxmlformats.org/officeDocument/2006/relationships/image" Target="media/image22.jpeg"/><Relationship Id="rId21" Type="http://schemas.openxmlformats.org/officeDocument/2006/relationships/image" Target="media/image21.jpeg"/><Relationship Id="rId20" Type="http://schemas.openxmlformats.org/officeDocument/2006/relationships/image" Target="media/image20.jpeg"/><Relationship Id="rId2" Type="http://schemas.openxmlformats.org/officeDocument/2006/relationships/image" Target="media/image2.jpeg"/><Relationship Id="rId19" Type="http://schemas.openxmlformats.org/officeDocument/2006/relationships/image" Target="media/image19.jpeg"/><Relationship Id="rId18" Type="http://schemas.openxmlformats.org/officeDocument/2006/relationships/image" Target="media/image18.jpeg"/><Relationship Id="rId17" Type="http://schemas.openxmlformats.org/officeDocument/2006/relationships/image" Target="media/image17.jpeg"/><Relationship Id="rId16" Type="http://schemas.openxmlformats.org/officeDocument/2006/relationships/image" Target="media/image16.jpeg"/><Relationship Id="rId15" Type="http://schemas.openxmlformats.org/officeDocument/2006/relationships/image" Target="media/image15.jpeg"/><Relationship Id="rId14" Type="http://schemas.openxmlformats.org/officeDocument/2006/relationships/image" Target="media/image14.jpeg"/><Relationship Id="rId13" Type="http://schemas.openxmlformats.org/officeDocument/2006/relationships/image" Target="media/image13.jpeg"/><Relationship Id="rId12" Type="http://schemas.openxmlformats.org/officeDocument/2006/relationships/image" Target="media/image12.jpeg"/><Relationship Id="rId11" Type="http://schemas.openxmlformats.org/officeDocument/2006/relationships/image" Target="media/image11.jpeg"/><Relationship Id="rId10" Type="http://schemas.openxmlformats.org/officeDocument/2006/relationships/image" Target="media/image10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11</xdr:col>
      <xdr:colOff>648447</xdr:colOff>
      <xdr:row>17</xdr:row>
      <xdr:rowOff>532653</xdr:rowOff>
    </xdr:from>
    <xdr:ext cx="65" cy="172227"/>
    <xdr:sp>
      <xdr:nvSpPr>
        <xdr:cNvPr id="2" name="文本框 1"/>
        <xdr:cNvSpPr txBox="1"/>
      </xdr:nvSpPr>
      <xdr:spPr>
        <a:xfrm>
          <a:off x="12850495" y="11460480"/>
          <a:ext cx="0" cy="1727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4"/>
  <sheetViews>
    <sheetView tabSelected="1" zoomScale="85" zoomScaleNormal="85" topLeftCell="A37" workbookViewId="0">
      <selection activeCell="O44" sqref="O44"/>
    </sheetView>
  </sheetViews>
  <sheetFormatPr defaultColWidth="9" defaultRowHeight="14"/>
  <cols>
    <col min="1" max="1" width="6.09090909090909" style="1" customWidth="1"/>
    <col min="2" max="2" width="9.36363636363636" style="1" customWidth="1"/>
    <col min="3" max="3" width="14.9090909090909" style="1" customWidth="1"/>
    <col min="4" max="4" width="14.3272727272727" style="2" customWidth="1"/>
    <col min="5" max="5" width="15.7272727272727" style="1" customWidth="1"/>
    <col min="6" max="6" width="25.2727272727273" style="1" customWidth="1"/>
    <col min="7" max="7" width="19.6363636363636" style="1" customWidth="1"/>
    <col min="8" max="8" width="41" style="1" customWidth="1"/>
    <col min="9" max="9" width="9.63636363636364" style="1" customWidth="1"/>
    <col min="10" max="10" width="7.72727272727273" style="1" customWidth="1"/>
    <col min="11" max="11" width="11" style="1" customWidth="1"/>
    <col min="12" max="12" width="10" style="1" customWidth="1"/>
    <col min="13" max="13" width="9.72727272727273" style="1" customWidth="1"/>
    <col min="14" max="14" width="18.9090909090909" style="1" customWidth="1"/>
    <col min="15" max="15" width="13.9090909090909" style="1" customWidth="1"/>
    <col min="16" max="16" width="15.0909090909091" style="1" customWidth="1"/>
    <col min="17" max="17" width="16.0909090909091" style="1" customWidth="1"/>
    <col min="18" max="18" width="8.54545454545454" style="1" customWidth="1"/>
    <col min="19" max="19" width="11" style="1" customWidth="1"/>
    <col min="20" max="16384" width="9" style="1"/>
  </cols>
  <sheetData>
    <row r="1" ht="17.5" spans="1:19">
      <c r="A1" s="3" t="s">
        <v>0</v>
      </c>
      <c r="B1" s="4"/>
      <c r="C1" s="4"/>
      <c r="D1" s="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ht="32" customHeight="1" spans="1:19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</row>
    <row r="3" ht="55" customHeight="1" spans="1:19">
      <c r="A3" s="8" t="s">
        <v>20</v>
      </c>
      <c r="B3" s="9" t="s">
        <v>21</v>
      </c>
      <c r="C3" s="10" t="s">
        <v>22</v>
      </c>
      <c r="D3" s="11" t="s">
        <v>23</v>
      </c>
      <c r="E3" s="10" t="s">
        <v>24</v>
      </c>
      <c r="F3" s="10" t="s">
        <v>25</v>
      </c>
      <c r="G3" s="12" t="str">
        <f>_xlfn.DISPIMG("ID_21F3EBFE6D46483D87DFB450FC6A8948",1)</f>
        <v>=DISPIMG("ID_21F3EBFE6D46483D87DFB450FC6A8948",1)</v>
      </c>
      <c r="H3" s="10" t="s">
        <v>26</v>
      </c>
      <c r="I3" s="10" t="s">
        <v>27</v>
      </c>
      <c r="J3" s="10" t="s">
        <v>28</v>
      </c>
      <c r="K3" s="13">
        <v>54</v>
      </c>
      <c r="L3" s="13">
        <v>0</v>
      </c>
      <c r="M3" s="13">
        <v>0</v>
      </c>
      <c r="N3" s="13">
        <v>2</v>
      </c>
      <c r="O3" s="13">
        <v>0</v>
      </c>
      <c r="P3" s="13">
        <v>0</v>
      </c>
      <c r="Q3" s="13">
        <v>0</v>
      </c>
      <c r="R3" s="10" t="s">
        <v>29</v>
      </c>
      <c r="S3" s="8"/>
    </row>
    <row r="4" ht="55" customHeight="1" spans="1:19">
      <c r="A4" s="8"/>
      <c r="B4" s="9"/>
      <c r="C4" s="10" t="s">
        <v>30</v>
      </c>
      <c r="D4" s="11" t="s">
        <v>23</v>
      </c>
      <c r="E4" s="10" t="s">
        <v>24</v>
      </c>
      <c r="F4" s="10" t="s">
        <v>31</v>
      </c>
      <c r="G4" s="12" t="str">
        <f>_xlfn.DISPIMG("ID_D372AE94A99C41A6BAC1E648B76ECA40",1)</f>
        <v>=DISPIMG("ID_D372AE94A99C41A6BAC1E648B76ECA40",1)</v>
      </c>
      <c r="H4" s="10" t="s">
        <v>32</v>
      </c>
      <c r="I4" s="10" t="s">
        <v>33</v>
      </c>
      <c r="J4" s="10" t="s">
        <v>28</v>
      </c>
      <c r="K4" s="13">
        <v>54</v>
      </c>
      <c r="L4" s="13">
        <v>0</v>
      </c>
      <c r="M4" s="13">
        <v>0</v>
      </c>
      <c r="N4" s="13">
        <v>2</v>
      </c>
      <c r="O4" s="13">
        <v>0</v>
      </c>
      <c r="P4" s="13">
        <v>0</v>
      </c>
      <c r="Q4" s="13">
        <v>2</v>
      </c>
      <c r="R4" s="10" t="s">
        <v>34</v>
      </c>
      <c r="S4" s="8"/>
    </row>
    <row r="5" ht="55" customHeight="1" spans="1:19">
      <c r="A5" s="8"/>
      <c r="B5" s="9"/>
      <c r="C5" s="10" t="s">
        <v>35</v>
      </c>
      <c r="D5" s="11" t="s">
        <v>23</v>
      </c>
      <c r="E5" s="10" t="s">
        <v>36</v>
      </c>
      <c r="F5" s="10" t="s">
        <v>37</v>
      </c>
      <c r="G5" s="12" t="str">
        <f>_xlfn.DISPIMG("ID_5E3E8C24296E42ACA51555CDF25A93BD",1)</f>
        <v>=DISPIMG("ID_5E3E8C24296E42ACA51555CDF25A93BD",1)</v>
      </c>
      <c r="H5" s="10" t="s">
        <v>38</v>
      </c>
      <c r="I5" s="10" t="s">
        <v>39</v>
      </c>
      <c r="J5" s="10" t="s">
        <v>40</v>
      </c>
      <c r="K5" s="13">
        <v>70</v>
      </c>
      <c r="L5" s="13">
        <v>0</v>
      </c>
      <c r="M5" s="13">
        <v>0</v>
      </c>
      <c r="N5" s="13">
        <v>2</v>
      </c>
      <c r="O5" s="13">
        <v>0</v>
      </c>
      <c r="P5" s="13">
        <v>0</v>
      </c>
      <c r="Q5" s="13">
        <v>0</v>
      </c>
      <c r="R5" s="10" t="s">
        <v>29</v>
      </c>
      <c r="S5" s="8"/>
    </row>
    <row r="6" ht="52" customHeight="1" spans="1:19">
      <c r="A6" s="8"/>
      <c r="B6" s="8"/>
      <c r="C6" s="10" t="s">
        <v>41</v>
      </c>
      <c r="D6" s="11" t="s">
        <v>23</v>
      </c>
      <c r="E6" s="10" t="s">
        <v>42</v>
      </c>
      <c r="F6" s="10" t="s">
        <v>43</v>
      </c>
      <c r="G6" s="12" t="str">
        <f>_xlfn.DISPIMG("ID_04F6BFE3DD404F8782F0CECD3278FCE4",1)</f>
        <v>=DISPIMG("ID_04F6BFE3DD404F8782F0CECD3278FCE4",1)</v>
      </c>
      <c r="H6" s="10" t="s">
        <v>44</v>
      </c>
      <c r="I6" s="10" t="s">
        <v>45</v>
      </c>
      <c r="J6" s="10" t="s">
        <v>46</v>
      </c>
      <c r="K6" s="13">
        <v>59</v>
      </c>
      <c r="L6" s="13">
        <v>0</v>
      </c>
      <c r="M6" s="13">
        <v>0</v>
      </c>
      <c r="N6" s="13">
        <v>1</v>
      </c>
      <c r="O6" s="13">
        <v>0</v>
      </c>
      <c r="P6" s="13">
        <v>1</v>
      </c>
      <c r="Q6" s="13">
        <v>0</v>
      </c>
      <c r="R6" s="10" t="s">
        <v>29</v>
      </c>
      <c r="S6" s="8"/>
    </row>
    <row r="7" ht="54" customHeight="1" spans="1:19">
      <c r="A7" s="8" t="s">
        <v>47</v>
      </c>
      <c r="B7" s="14" t="s">
        <v>48</v>
      </c>
      <c r="C7" s="15" t="s">
        <v>49</v>
      </c>
      <c r="D7" s="11" t="s">
        <v>50</v>
      </c>
      <c r="E7" s="15" t="s">
        <v>51</v>
      </c>
      <c r="F7" s="15" t="s">
        <v>52</v>
      </c>
      <c r="G7" s="16" t="str">
        <f>_xlfn.DISPIMG("ID_EA4BDEE4C7A04253A6A4BABAAE583F67",1)</f>
        <v>=DISPIMG("ID_EA4BDEE4C7A04253A6A4BABAAE583F67",1)</v>
      </c>
      <c r="H7" s="15" t="s">
        <v>53</v>
      </c>
      <c r="I7" s="15" t="s">
        <v>54</v>
      </c>
      <c r="J7" s="15" t="s">
        <v>54</v>
      </c>
      <c r="K7" s="15" t="s">
        <v>54</v>
      </c>
      <c r="L7" s="15" t="s">
        <v>54</v>
      </c>
      <c r="M7" s="15" t="s">
        <v>54</v>
      </c>
      <c r="N7" s="17">
        <v>1</v>
      </c>
      <c r="O7" s="17">
        <v>0</v>
      </c>
      <c r="P7" s="17">
        <v>0</v>
      </c>
      <c r="Q7" s="17">
        <v>8</v>
      </c>
      <c r="R7" s="15" t="s">
        <v>55</v>
      </c>
      <c r="S7" s="8"/>
    </row>
    <row r="8" ht="54" customHeight="1" spans="1:19">
      <c r="A8" s="8"/>
      <c r="B8" s="14"/>
      <c r="C8" s="15" t="s">
        <v>56</v>
      </c>
      <c r="D8" s="11" t="s">
        <v>50</v>
      </c>
      <c r="E8" s="15" t="s">
        <v>36</v>
      </c>
      <c r="F8" s="15" t="s">
        <v>57</v>
      </c>
      <c r="G8" s="16" t="str">
        <f>_xlfn.DISPIMG("ID_5273AC038BB9450E9477ED1D0A9C1790",1)</f>
        <v>=DISPIMG("ID_5273AC038BB9450E9477ED1D0A9C1790",1)</v>
      </c>
      <c r="H8" s="15" t="s">
        <v>58</v>
      </c>
      <c r="I8" s="15" t="s">
        <v>54</v>
      </c>
      <c r="J8" s="15" t="s">
        <v>54</v>
      </c>
      <c r="K8" s="15" t="s">
        <v>54</v>
      </c>
      <c r="L8" s="15" t="s">
        <v>54</v>
      </c>
      <c r="M8" s="15" t="s">
        <v>54</v>
      </c>
      <c r="N8" s="17">
        <v>1</v>
      </c>
      <c r="O8" s="17">
        <v>0</v>
      </c>
      <c r="P8" s="17">
        <v>0</v>
      </c>
      <c r="Q8" s="17">
        <v>4</v>
      </c>
      <c r="R8" s="15" t="s">
        <v>59</v>
      </c>
      <c r="S8" s="8"/>
    </row>
    <row r="9" ht="54" customHeight="1" spans="1:19">
      <c r="A9" s="8"/>
      <c r="B9" s="14"/>
      <c r="C9" s="15" t="s">
        <v>60</v>
      </c>
      <c r="D9" s="11" t="s">
        <v>50</v>
      </c>
      <c r="E9" s="15" t="s">
        <v>61</v>
      </c>
      <c r="F9" s="15" t="s">
        <v>62</v>
      </c>
      <c r="G9" s="16" t="str">
        <f>_xlfn.DISPIMG("ID_AB2B77CE00CE46D69EB5279F6F417550",1)</f>
        <v>=DISPIMG("ID_AB2B77CE00CE46D69EB5279F6F417550",1)</v>
      </c>
      <c r="H9" s="15" t="s">
        <v>63</v>
      </c>
      <c r="I9" s="15" t="s">
        <v>54</v>
      </c>
      <c r="J9" s="15" t="s">
        <v>54</v>
      </c>
      <c r="K9" s="15" t="s">
        <v>54</v>
      </c>
      <c r="L9" s="15" t="s">
        <v>54</v>
      </c>
      <c r="M9" s="15" t="s">
        <v>54</v>
      </c>
      <c r="N9" s="17">
        <v>0</v>
      </c>
      <c r="O9" s="17">
        <v>0</v>
      </c>
      <c r="P9" s="17">
        <v>0</v>
      </c>
      <c r="Q9" s="17">
        <v>8</v>
      </c>
      <c r="R9" s="15" t="s">
        <v>64</v>
      </c>
      <c r="S9" s="8"/>
    </row>
    <row r="10" ht="54" customHeight="1" spans="1:19">
      <c r="A10" s="8"/>
      <c r="B10" s="14"/>
      <c r="C10" s="15" t="s">
        <v>65</v>
      </c>
      <c r="D10" s="11" t="s">
        <v>50</v>
      </c>
      <c r="E10" s="15" t="s">
        <v>66</v>
      </c>
      <c r="F10" s="15" t="s">
        <v>67</v>
      </c>
      <c r="G10" s="16" t="str">
        <f>_xlfn.DISPIMG("ID_28BBC715175342008DEFEF2678625D6E",1)</f>
        <v>=DISPIMG("ID_28BBC715175342008DEFEF2678625D6E",1)</v>
      </c>
      <c r="H10" s="15" t="s">
        <v>68</v>
      </c>
      <c r="I10" s="15" t="s">
        <v>54</v>
      </c>
      <c r="J10" s="15" t="s">
        <v>54</v>
      </c>
      <c r="K10" s="15" t="s">
        <v>54</v>
      </c>
      <c r="L10" s="15" t="s">
        <v>54</v>
      </c>
      <c r="M10" s="15" t="s">
        <v>54</v>
      </c>
      <c r="N10" s="17">
        <v>2</v>
      </c>
      <c r="O10" s="17">
        <v>0</v>
      </c>
      <c r="P10" s="17">
        <v>0</v>
      </c>
      <c r="Q10" s="17">
        <v>6</v>
      </c>
      <c r="R10" s="15" t="s">
        <v>64</v>
      </c>
      <c r="S10" s="8"/>
    </row>
    <row r="11" ht="54" customHeight="1" spans="1:19">
      <c r="A11" s="8"/>
      <c r="B11" s="14"/>
      <c r="C11" s="15" t="s">
        <v>69</v>
      </c>
      <c r="D11" s="11" t="s">
        <v>50</v>
      </c>
      <c r="E11" s="15" t="s">
        <v>70</v>
      </c>
      <c r="F11" s="15" t="s">
        <v>71</v>
      </c>
      <c r="G11" s="16" t="str">
        <f>_xlfn.DISPIMG("ID_5E2BF2B38C2C4FC88A4DFEEA5CA2230D",1)</f>
        <v>=DISPIMG("ID_5E2BF2B38C2C4FC88A4DFEEA5CA2230D",1)</v>
      </c>
      <c r="H11" s="15" t="s">
        <v>72</v>
      </c>
      <c r="I11" s="15" t="s">
        <v>54</v>
      </c>
      <c r="J11" s="15" t="s">
        <v>54</v>
      </c>
      <c r="K11" s="15" t="s">
        <v>54</v>
      </c>
      <c r="L11" s="15" t="s">
        <v>54</v>
      </c>
      <c r="M11" s="15" t="s">
        <v>54</v>
      </c>
      <c r="N11" s="17">
        <v>4</v>
      </c>
      <c r="O11" s="17">
        <v>0</v>
      </c>
      <c r="P11" s="17">
        <v>0</v>
      </c>
      <c r="Q11" s="17">
        <v>6</v>
      </c>
      <c r="R11" s="15" t="s">
        <v>73</v>
      </c>
      <c r="S11" s="8"/>
    </row>
    <row r="12" ht="54" customHeight="1" spans="1:19">
      <c r="A12" s="8"/>
      <c r="B12" s="14"/>
      <c r="C12" s="15" t="s">
        <v>74</v>
      </c>
      <c r="D12" s="11" t="s">
        <v>50</v>
      </c>
      <c r="E12" s="15" t="s">
        <v>51</v>
      </c>
      <c r="F12" s="15" t="s">
        <v>75</v>
      </c>
      <c r="G12" s="16" t="str">
        <f>_xlfn.DISPIMG("ID_369CFFB5DC834E8F988C512DF4CAFE6D",1)</f>
        <v>=DISPIMG("ID_369CFFB5DC834E8F988C512DF4CAFE6D",1)</v>
      </c>
      <c r="H12" s="15" t="s">
        <v>76</v>
      </c>
      <c r="I12" s="15" t="s">
        <v>54</v>
      </c>
      <c r="J12" s="15" t="s">
        <v>54</v>
      </c>
      <c r="K12" s="15" t="s">
        <v>54</v>
      </c>
      <c r="L12" s="15" t="s">
        <v>54</v>
      </c>
      <c r="M12" s="15" t="s">
        <v>54</v>
      </c>
      <c r="N12" s="17">
        <v>1</v>
      </c>
      <c r="O12" s="17">
        <v>0</v>
      </c>
      <c r="P12" s="17">
        <v>0</v>
      </c>
      <c r="Q12" s="17">
        <v>6</v>
      </c>
      <c r="R12" s="15" t="s">
        <v>77</v>
      </c>
      <c r="S12" s="8"/>
    </row>
    <row r="13" ht="54" customHeight="1" spans="1:19">
      <c r="A13" s="8"/>
      <c r="B13" s="14"/>
      <c r="C13" s="15" t="s">
        <v>78</v>
      </c>
      <c r="D13" s="11" t="s">
        <v>50</v>
      </c>
      <c r="E13" s="15" t="s">
        <v>51</v>
      </c>
      <c r="F13" s="15" t="s">
        <v>79</v>
      </c>
      <c r="G13" s="16" t="str">
        <f>_xlfn.DISPIMG("ID_4039325A21154186A91D5E603084C755",1)</f>
        <v>=DISPIMG("ID_4039325A21154186A91D5E603084C755",1)</v>
      </c>
      <c r="H13" s="15" t="s">
        <v>76</v>
      </c>
      <c r="I13" s="15" t="s">
        <v>54</v>
      </c>
      <c r="J13" s="15" t="s">
        <v>54</v>
      </c>
      <c r="K13" s="15" t="s">
        <v>54</v>
      </c>
      <c r="L13" s="15" t="s">
        <v>54</v>
      </c>
      <c r="M13" s="15" t="s">
        <v>54</v>
      </c>
      <c r="N13" s="17">
        <v>2</v>
      </c>
      <c r="O13" s="17">
        <v>0</v>
      </c>
      <c r="P13" s="17">
        <v>0</v>
      </c>
      <c r="Q13" s="17">
        <v>6</v>
      </c>
      <c r="R13" s="15" t="s">
        <v>64</v>
      </c>
      <c r="S13" s="8"/>
    </row>
    <row r="14" ht="54" customHeight="1" spans="1:19">
      <c r="A14" s="8"/>
      <c r="B14" s="14"/>
      <c r="C14" s="15" t="s">
        <v>80</v>
      </c>
      <c r="D14" s="11" t="s">
        <v>50</v>
      </c>
      <c r="E14" s="15" t="s">
        <v>66</v>
      </c>
      <c r="F14" s="15" t="s">
        <v>81</v>
      </c>
      <c r="G14" s="16" t="str">
        <f>_xlfn.DISPIMG("ID_7A6C94BE495F471F884EFCBEE8302029",1)</f>
        <v>=DISPIMG("ID_7A6C94BE495F471F884EFCBEE8302029",1)</v>
      </c>
      <c r="H14" s="15" t="s">
        <v>82</v>
      </c>
      <c r="I14" s="15" t="s">
        <v>54</v>
      </c>
      <c r="J14" s="15" t="s">
        <v>54</v>
      </c>
      <c r="K14" s="15" t="s">
        <v>54</v>
      </c>
      <c r="L14" s="15" t="s">
        <v>54</v>
      </c>
      <c r="M14" s="15" t="s">
        <v>54</v>
      </c>
      <c r="N14" s="17">
        <v>0</v>
      </c>
      <c r="O14" s="17">
        <v>0</v>
      </c>
      <c r="P14" s="17">
        <v>0</v>
      </c>
      <c r="Q14" s="17">
        <v>10</v>
      </c>
      <c r="R14" s="15" t="s">
        <v>73</v>
      </c>
      <c r="S14" s="8"/>
    </row>
    <row r="15" ht="54" customHeight="1" spans="1:19">
      <c r="A15" s="8"/>
      <c r="B15" s="14"/>
      <c r="C15" s="15" t="s">
        <v>83</v>
      </c>
      <c r="D15" s="11" t="s">
        <v>50</v>
      </c>
      <c r="E15" s="15" t="s">
        <v>61</v>
      </c>
      <c r="F15" s="15" t="s">
        <v>84</v>
      </c>
      <c r="G15" s="16" t="str">
        <f>_xlfn.DISPIMG("ID_61C9FCA9BBD747F0A317A8B7D56D787E",1)</f>
        <v>=DISPIMG("ID_61C9FCA9BBD747F0A317A8B7D56D787E",1)</v>
      </c>
      <c r="H15" s="15" t="s">
        <v>85</v>
      </c>
      <c r="I15" s="15" t="s">
        <v>54</v>
      </c>
      <c r="J15" s="15" t="s">
        <v>54</v>
      </c>
      <c r="K15" s="15" t="s">
        <v>54</v>
      </c>
      <c r="L15" s="15" t="s">
        <v>54</v>
      </c>
      <c r="M15" s="15" t="s">
        <v>54</v>
      </c>
      <c r="N15" s="17">
        <v>0</v>
      </c>
      <c r="O15" s="17">
        <v>0</v>
      </c>
      <c r="P15" s="17">
        <v>0</v>
      </c>
      <c r="Q15" s="17">
        <v>3</v>
      </c>
      <c r="R15" s="15" t="s">
        <v>86</v>
      </c>
      <c r="S15" s="8"/>
    </row>
    <row r="16" ht="54" customHeight="1" spans="1:19">
      <c r="A16" s="8"/>
      <c r="B16" s="14"/>
      <c r="C16" s="15" t="s">
        <v>87</v>
      </c>
      <c r="D16" s="11" t="s">
        <v>50</v>
      </c>
      <c r="E16" s="15" t="s">
        <v>24</v>
      </c>
      <c r="F16" s="15" t="s">
        <v>88</v>
      </c>
      <c r="G16" s="16" t="str">
        <f>_xlfn.DISPIMG("ID_0C078CEC0B8B481BA6D33346935481F9",1)</f>
        <v>=DISPIMG("ID_0C078CEC0B8B481BA6D33346935481F9",1)</v>
      </c>
      <c r="H16" s="15" t="s">
        <v>89</v>
      </c>
      <c r="I16" s="15" t="s">
        <v>54</v>
      </c>
      <c r="J16" s="15" t="s">
        <v>54</v>
      </c>
      <c r="K16" s="15" t="s">
        <v>54</v>
      </c>
      <c r="L16" s="15" t="s">
        <v>54</v>
      </c>
      <c r="M16" s="15" t="s">
        <v>54</v>
      </c>
      <c r="N16" s="17">
        <v>3</v>
      </c>
      <c r="O16" s="17">
        <v>0</v>
      </c>
      <c r="P16" s="17">
        <v>0</v>
      </c>
      <c r="Q16" s="17">
        <v>7</v>
      </c>
      <c r="R16" s="15" t="s">
        <v>73</v>
      </c>
      <c r="S16" s="8"/>
    </row>
    <row r="17" ht="54" customHeight="1" spans="1:19">
      <c r="A17" s="8"/>
      <c r="B17" s="14"/>
      <c r="C17" s="15" t="s">
        <v>90</v>
      </c>
      <c r="D17" s="11" t="s">
        <v>50</v>
      </c>
      <c r="E17" s="15" t="s">
        <v>36</v>
      </c>
      <c r="F17" s="15" t="s">
        <v>91</v>
      </c>
      <c r="G17" s="16" t="str">
        <f>_xlfn.DISPIMG("ID_7FD08807E9FA4090BC43C8A96F40373F",1)</f>
        <v>=DISPIMG("ID_7FD08807E9FA4090BC43C8A96F40373F",1)</v>
      </c>
      <c r="H17" s="15" t="s">
        <v>92</v>
      </c>
      <c r="I17" s="15" t="s">
        <v>93</v>
      </c>
      <c r="J17" s="15" t="s">
        <v>40</v>
      </c>
      <c r="K17" s="17">
        <v>57</v>
      </c>
      <c r="L17" s="17">
        <v>0</v>
      </c>
      <c r="M17" s="17">
        <v>0</v>
      </c>
      <c r="N17" s="17">
        <v>2</v>
      </c>
      <c r="O17" s="17">
        <v>0</v>
      </c>
      <c r="P17" s="17">
        <v>1</v>
      </c>
      <c r="Q17" s="17">
        <v>0</v>
      </c>
      <c r="R17" s="15" t="s">
        <v>86</v>
      </c>
      <c r="S17" s="8"/>
    </row>
    <row r="18" ht="53" customHeight="1" spans="1:19">
      <c r="A18" s="8"/>
      <c r="B18" s="9"/>
      <c r="C18" s="15" t="s">
        <v>94</v>
      </c>
      <c r="D18" s="11" t="s">
        <v>50</v>
      </c>
      <c r="E18" s="15" t="s">
        <v>42</v>
      </c>
      <c r="F18" s="15" t="s">
        <v>95</v>
      </c>
      <c r="G18" s="16" t="str">
        <f>_xlfn.DISPIMG("ID_6F9DBD59B0084874A39E38C14E9CDFFA",1)</f>
        <v>=DISPIMG("ID_6F9DBD59B0084874A39E38C14E9CDFFA",1)</v>
      </c>
      <c r="H18" s="15" t="s">
        <v>96</v>
      </c>
      <c r="I18" s="15" t="s">
        <v>97</v>
      </c>
      <c r="J18" s="15" t="s">
        <v>98</v>
      </c>
      <c r="K18" s="17">
        <v>23</v>
      </c>
      <c r="L18" s="17">
        <v>0</v>
      </c>
      <c r="M18" s="17">
        <v>0</v>
      </c>
      <c r="N18" s="17">
        <v>2</v>
      </c>
      <c r="O18" s="17">
        <v>0</v>
      </c>
      <c r="P18" s="17">
        <v>1</v>
      </c>
      <c r="Q18" s="17">
        <v>1</v>
      </c>
      <c r="R18" s="15" t="s">
        <v>34</v>
      </c>
      <c r="S18" s="8"/>
    </row>
    <row r="19" ht="53" customHeight="1" spans="1:19">
      <c r="A19" s="8" t="s">
        <v>99</v>
      </c>
      <c r="B19" s="14" t="s">
        <v>100</v>
      </c>
      <c r="C19" s="15" t="s">
        <v>101</v>
      </c>
      <c r="D19" s="11" t="s">
        <v>102</v>
      </c>
      <c r="E19" s="15" t="s">
        <v>51</v>
      </c>
      <c r="F19" s="15" t="s">
        <v>103</v>
      </c>
      <c r="G19" s="18" t="str">
        <f>_xlfn.DISPIMG("ID_F6F59AEA8B4F4D2BB2EC5249970E4E4A",1)</f>
        <v>=DISPIMG("ID_F6F59AEA8B4F4D2BB2EC5249970E4E4A",1)</v>
      </c>
      <c r="H19" s="15" t="s">
        <v>104</v>
      </c>
      <c r="I19" s="15" t="s">
        <v>105</v>
      </c>
      <c r="J19" s="15" t="s">
        <v>106</v>
      </c>
      <c r="K19" s="17">
        <v>61</v>
      </c>
      <c r="L19" s="17">
        <v>0</v>
      </c>
      <c r="M19" s="17">
        <v>0</v>
      </c>
      <c r="N19" s="17">
        <v>2</v>
      </c>
      <c r="O19" s="17">
        <v>0</v>
      </c>
      <c r="P19" s="17">
        <v>0</v>
      </c>
      <c r="Q19" s="17">
        <v>0</v>
      </c>
      <c r="R19" s="15" t="s">
        <v>29</v>
      </c>
      <c r="S19" s="8"/>
    </row>
    <row r="20" ht="53" customHeight="1" spans="1:19">
      <c r="A20" s="8"/>
      <c r="B20" s="14"/>
      <c r="C20" s="15" t="s">
        <v>107</v>
      </c>
      <c r="D20" s="11" t="s">
        <v>102</v>
      </c>
      <c r="E20" s="15" t="s">
        <v>51</v>
      </c>
      <c r="F20" s="15" t="s">
        <v>108</v>
      </c>
      <c r="G20" s="18" t="str">
        <f>_xlfn.DISPIMG("ID_2777A6ABF9F04C4988A67ECA0BB5DAE1",1)</f>
        <v>=DISPIMG("ID_2777A6ABF9F04C4988A67ECA0BB5DAE1",1)</v>
      </c>
      <c r="H20" s="15" t="s">
        <v>109</v>
      </c>
      <c r="I20" s="15" t="s">
        <v>110</v>
      </c>
      <c r="J20" s="15" t="s">
        <v>111</v>
      </c>
      <c r="K20" s="17">
        <v>73</v>
      </c>
      <c r="L20" s="17">
        <v>0</v>
      </c>
      <c r="M20" s="17">
        <v>1</v>
      </c>
      <c r="N20" s="17">
        <v>2</v>
      </c>
      <c r="O20" s="17">
        <v>0</v>
      </c>
      <c r="P20" s="17">
        <v>2</v>
      </c>
      <c r="Q20" s="17">
        <v>0</v>
      </c>
      <c r="R20" s="15" t="s">
        <v>59</v>
      </c>
      <c r="S20" s="8"/>
    </row>
    <row r="21" ht="53" customHeight="1" spans="1:19">
      <c r="A21" s="8"/>
      <c r="B21" s="14"/>
      <c r="C21" s="15" t="s">
        <v>69</v>
      </c>
      <c r="D21" s="11" t="s">
        <v>102</v>
      </c>
      <c r="E21" s="15" t="s">
        <v>51</v>
      </c>
      <c r="F21" s="15" t="s">
        <v>112</v>
      </c>
      <c r="G21" s="18" t="str">
        <f>_xlfn.DISPIMG("ID_56EEEEBD96544B589841F6CE6DD8D500",1)</f>
        <v>=DISPIMG("ID_56EEEEBD96544B589841F6CE6DD8D500",1)</v>
      </c>
      <c r="H21" s="15" t="s">
        <v>113</v>
      </c>
      <c r="I21" s="15" t="s">
        <v>114</v>
      </c>
      <c r="J21" s="15" t="s">
        <v>115</v>
      </c>
      <c r="K21" s="17">
        <v>76</v>
      </c>
      <c r="L21" s="17">
        <v>0</v>
      </c>
      <c r="M21" s="17">
        <v>4</v>
      </c>
      <c r="N21" s="17">
        <v>0</v>
      </c>
      <c r="O21" s="17">
        <v>1</v>
      </c>
      <c r="P21" s="17">
        <v>0</v>
      </c>
      <c r="Q21" s="17">
        <v>0</v>
      </c>
      <c r="R21" s="15" t="s">
        <v>59</v>
      </c>
      <c r="S21" s="8"/>
    </row>
    <row r="22" ht="53" customHeight="1" spans="1:19">
      <c r="A22" s="8"/>
      <c r="B22" s="14"/>
      <c r="C22" s="15" t="s">
        <v>116</v>
      </c>
      <c r="D22" s="11" t="s">
        <v>102</v>
      </c>
      <c r="E22" s="15" t="s">
        <v>66</v>
      </c>
      <c r="F22" s="15" t="s">
        <v>117</v>
      </c>
      <c r="G22" s="18" t="str">
        <f>_xlfn.DISPIMG("ID_216C3507067E4C77BAD2635F4C56A0FE",1)</f>
        <v>=DISPIMG("ID_216C3507067E4C77BAD2635F4C56A0FE",1)</v>
      </c>
      <c r="H22" s="15" t="s">
        <v>118</v>
      </c>
      <c r="I22" s="15" t="s">
        <v>119</v>
      </c>
      <c r="J22" s="15" t="s">
        <v>120</v>
      </c>
      <c r="K22" s="17">
        <v>73</v>
      </c>
      <c r="L22" s="17">
        <v>0</v>
      </c>
      <c r="M22" s="17">
        <v>0</v>
      </c>
      <c r="N22" s="17">
        <v>2</v>
      </c>
      <c r="O22" s="17">
        <v>1</v>
      </c>
      <c r="P22" s="17">
        <v>2</v>
      </c>
      <c r="Q22" s="17">
        <v>4</v>
      </c>
      <c r="R22" s="15" t="s">
        <v>55</v>
      </c>
      <c r="S22" s="8"/>
    </row>
    <row r="23" ht="53" customHeight="1" spans="1:19">
      <c r="A23" s="8"/>
      <c r="B23" s="14"/>
      <c r="C23" s="15" t="s">
        <v>121</v>
      </c>
      <c r="D23" s="11" t="s">
        <v>102</v>
      </c>
      <c r="E23" s="15" t="s">
        <v>70</v>
      </c>
      <c r="F23" s="15" t="s">
        <v>122</v>
      </c>
      <c r="G23" s="18" t="str">
        <f>_xlfn.DISPIMG("ID_85D96A365C4F426788882A0B13F1FEE7",1)</f>
        <v>=DISPIMG("ID_85D96A365C4F426788882A0B13F1FEE7",1)</v>
      </c>
      <c r="H23" s="15" t="s">
        <v>123</v>
      </c>
      <c r="I23" s="15" t="s">
        <v>124</v>
      </c>
      <c r="J23" s="15" t="s">
        <v>125</v>
      </c>
      <c r="K23" s="17">
        <v>81</v>
      </c>
      <c r="L23" s="17">
        <v>0</v>
      </c>
      <c r="M23" s="17">
        <v>0</v>
      </c>
      <c r="N23" s="17">
        <v>3</v>
      </c>
      <c r="O23" s="17">
        <v>0</v>
      </c>
      <c r="P23" s="17">
        <v>0</v>
      </c>
      <c r="Q23" s="17">
        <v>7</v>
      </c>
      <c r="R23" s="15" t="s">
        <v>73</v>
      </c>
      <c r="S23" s="8"/>
    </row>
    <row r="24" ht="53" customHeight="1" spans="1:19">
      <c r="A24" s="8"/>
      <c r="B24" s="14"/>
      <c r="C24" s="15" t="s">
        <v>126</v>
      </c>
      <c r="D24" s="11" t="s">
        <v>102</v>
      </c>
      <c r="E24" s="15" t="s">
        <v>70</v>
      </c>
      <c r="F24" s="15" t="s">
        <v>127</v>
      </c>
      <c r="G24" s="18" t="str">
        <f>_xlfn.DISPIMG("ID_E0C8DCA065B44DAB80A57CDAF09D3ECF",1)</f>
        <v>=DISPIMG("ID_E0C8DCA065B44DAB80A57CDAF09D3ECF",1)</v>
      </c>
      <c r="H24" s="15" t="s">
        <v>128</v>
      </c>
      <c r="I24" s="15" t="s">
        <v>129</v>
      </c>
      <c r="J24" s="15" t="s">
        <v>130</v>
      </c>
      <c r="K24" s="17">
        <v>68</v>
      </c>
      <c r="L24" s="17">
        <v>6</v>
      </c>
      <c r="M24" s="17">
        <v>0</v>
      </c>
      <c r="N24" s="17">
        <v>6</v>
      </c>
      <c r="O24" s="17">
        <v>1</v>
      </c>
      <c r="P24" s="17">
        <v>0</v>
      </c>
      <c r="Q24" s="17">
        <v>3</v>
      </c>
      <c r="R24" s="15" t="s">
        <v>131</v>
      </c>
      <c r="S24" s="8"/>
    </row>
    <row r="25" ht="53" customHeight="1" spans="1:19">
      <c r="A25" s="8"/>
      <c r="B25" s="14"/>
      <c r="C25" s="15" t="s">
        <v>132</v>
      </c>
      <c r="D25" s="11" t="s">
        <v>102</v>
      </c>
      <c r="E25" s="15" t="s">
        <v>61</v>
      </c>
      <c r="F25" s="15" t="s">
        <v>133</v>
      </c>
      <c r="G25" s="18" t="str">
        <f>_xlfn.DISPIMG("ID_4E3E29AB683940578378095A22380C64",1)</f>
        <v>=DISPIMG("ID_4E3E29AB683940578378095A22380C64",1)</v>
      </c>
      <c r="H25" s="15" t="s">
        <v>134</v>
      </c>
      <c r="I25" s="15" t="s">
        <v>135</v>
      </c>
      <c r="J25" s="15" t="s">
        <v>136</v>
      </c>
      <c r="K25" s="17">
        <v>72</v>
      </c>
      <c r="L25" s="17">
        <v>0</v>
      </c>
      <c r="M25" s="17">
        <v>0</v>
      </c>
      <c r="N25" s="17">
        <v>2</v>
      </c>
      <c r="O25" s="17">
        <v>0</v>
      </c>
      <c r="P25" s="17">
        <v>0</v>
      </c>
      <c r="Q25" s="17">
        <v>0</v>
      </c>
      <c r="R25" s="15" t="s">
        <v>29</v>
      </c>
      <c r="S25" s="8"/>
    </row>
    <row r="26" ht="53" customHeight="1" spans="1:19">
      <c r="A26" s="8"/>
      <c r="B26" s="14"/>
      <c r="C26" s="15" t="s">
        <v>137</v>
      </c>
      <c r="D26" s="11" t="s">
        <v>102</v>
      </c>
      <c r="E26" s="15" t="s">
        <v>61</v>
      </c>
      <c r="F26" s="15" t="s">
        <v>138</v>
      </c>
      <c r="G26" s="18" t="str">
        <f>_xlfn.DISPIMG("ID_35DA6C1F70D74C34B2A0388E40667E1D",1)</f>
        <v>=DISPIMG("ID_35DA6C1F70D74C34B2A0388E40667E1D",1)</v>
      </c>
      <c r="H26" s="15" t="s">
        <v>134</v>
      </c>
      <c r="I26" s="15" t="s">
        <v>139</v>
      </c>
      <c r="J26" s="15" t="s">
        <v>136</v>
      </c>
      <c r="K26" s="17">
        <v>67</v>
      </c>
      <c r="L26" s="17">
        <v>0</v>
      </c>
      <c r="M26" s="17">
        <v>0</v>
      </c>
      <c r="N26" s="17">
        <v>1</v>
      </c>
      <c r="O26" s="17">
        <v>0</v>
      </c>
      <c r="P26" s="17">
        <v>0</v>
      </c>
      <c r="Q26" s="17">
        <v>0</v>
      </c>
      <c r="R26" s="15" t="s">
        <v>140</v>
      </c>
      <c r="S26" s="8"/>
    </row>
    <row r="27" ht="53" customHeight="1" spans="1:19">
      <c r="A27" s="8"/>
      <c r="B27" s="14"/>
      <c r="C27" s="15" t="s">
        <v>30</v>
      </c>
      <c r="D27" s="11" t="s">
        <v>102</v>
      </c>
      <c r="E27" s="15" t="s">
        <v>141</v>
      </c>
      <c r="F27" s="15" t="s">
        <v>142</v>
      </c>
      <c r="G27" s="18" t="str">
        <f>_xlfn.DISPIMG("ID_78EA2D3293BC45D7964A859D299DEE84",1)</f>
        <v>=DISPIMG("ID_78EA2D3293BC45D7964A859D299DEE84",1)</v>
      </c>
      <c r="H27" s="15" t="s">
        <v>143</v>
      </c>
      <c r="I27" s="15" t="s">
        <v>144</v>
      </c>
      <c r="J27" s="15" t="s">
        <v>28</v>
      </c>
      <c r="K27" s="17">
        <v>52</v>
      </c>
      <c r="L27" s="17">
        <v>0</v>
      </c>
      <c r="M27" s="17">
        <v>0</v>
      </c>
      <c r="N27" s="17">
        <v>2</v>
      </c>
      <c r="O27" s="17">
        <v>0</v>
      </c>
      <c r="P27" s="17">
        <v>0</v>
      </c>
      <c r="Q27" s="17">
        <v>5</v>
      </c>
      <c r="R27" s="15" t="s">
        <v>77</v>
      </c>
      <c r="S27" s="8"/>
    </row>
    <row r="28" ht="61" customHeight="1" spans="1:19">
      <c r="A28" s="8"/>
      <c r="B28" s="9"/>
      <c r="C28" s="15" t="s">
        <v>145</v>
      </c>
      <c r="D28" s="11" t="s">
        <v>102</v>
      </c>
      <c r="E28" s="15" t="s">
        <v>141</v>
      </c>
      <c r="F28" s="15" t="s">
        <v>146</v>
      </c>
      <c r="G28" s="18" t="str">
        <f>_xlfn.DISPIMG("ID_0D74CDBE124E42BC95AE153AB3F029DE",1)</f>
        <v>=DISPIMG("ID_0D74CDBE124E42BC95AE153AB3F029DE",1)</v>
      </c>
      <c r="H28" s="15" t="s">
        <v>147</v>
      </c>
      <c r="I28" s="15" t="s">
        <v>148</v>
      </c>
      <c r="J28" s="15" t="s">
        <v>28</v>
      </c>
      <c r="K28" s="17">
        <v>54</v>
      </c>
      <c r="L28" s="17">
        <v>0</v>
      </c>
      <c r="M28" s="17">
        <v>0</v>
      </c>
      <c r="N28" s="17">
        <v>3</v>
      </c>
      <c r="O28" s="17">
        <v>0</v>
      </c>
      <c r="P28" s="17">
        <v>0</v>
      </c>
      <c r="Q28" s="17">
        <v>2</v>
      </c>
      <c r="R28" s="15" t="s">
        <v>59</v>
      </c>
      <c r="S28" s="8"/>
    </row>
    <row r="29" ht="53" customHeight="1" spans="1:19">
      <c r="A29" s="8" t="s">
        <v>149</v>
      </c>
      <c r="B29" s="14" t="s">
        <v>150</v>
      </c>
      <c r="C29" s="15" t="s">
        <v>151</v>
      </c>
      <c r="D29" s="11" t="s">
        <v>152</v>
      </c>
      <c r="E29" s="15" t="s">
        <v>36</v>
      </c>
      <c r="F29" s="15" t="s">
        <v>153</v>
      </c>
      <c r="G29" s="16" t="str">
        <f>_xlfn.DISPIMG("ID_55384219E5574101BBDE5499D3371B6F",1)</f>
        <v>=DISPIMG("ID_55384219E5574101BBDE5499D3371B6F",1)</v>
      </c>
      <c r="H29" s="15" t="s">
        <v>154</v>
      </c>
      <c r="I29" s="15" t="s">
        <v>54</v>
      </c>
      <c r="J29" s="15" t="s">
        <v>54</v>
      </c>
      <c r="K29" s="15" t="s">
        <v>54</v>
      </c>
      <c r="L29" s="15" t="s">
        <v>54</v>
      </c>
      <c r="M29" s="15" t="s">
        <v>54</v>
      </c>
      <c r="N29" s="17">
        <v>3</v>
      </c>
      <c r="O29" s="17">
        <v>0</v>
      </c>
      <c r="P29" s="17">
        <v>2</v>
      </c>
      <c r="Q29" s="17">
        <v>20</v>
      </c>
      <c r="R29" s="15" t="s">
        <v>155</v>
      </c>
      <c r="S29" s="8"/>
    </row>
    <row r="30" ht="53" customHeight="1" spans="1:19">
      <c r="A30" s="8"/>
      <c r="B30" s="14"/>
      <c r="C30" s="15" t="s">
        <v>156</v>
      </c>
      <c r="D30" s="11" t="s">
        <v>152</v>
      </c>
      <c r="E30" s="15" t="s">
        <v>36</v>
      </c>
      <c r="F30" s="15" t="s">
        <v>157</v>
      </c>
      <c r="G30" s="16" t="str">
        <f>_xlfn.DISPIMG("ID_0AB517044E6D46C5B6C9CAEF64EA2EF6",1)</f>
        <v>=DISPIMG("ID_0AB517044E6D46C5B6C9CAEF64EA2EF6",1)</v>
      </c>
      <c r="H30" s="15" t="s">
        <v>158</v>
      </c>
      <c r="I30" s="15" t="s">
        <v>54</v>
      </c>
      <c r="J30" s="15" t="s">
        <v>54</v>
      </c>
      <c r="K30" s="15" t="s">
        <v>54</v>
      </c>
      <c r="L30" s="15" t="s">
        <v>54</v>
      </c>
      <c r="M30" s="15" t="s">
        <v>54</v>
      </c>
      <c r="N30" s="17">
        <v>3</v>
      </c>
      <c r="O30" s="17">
        <v>0</v>
      </c>
      <c r="P30" s="17">
        <v>0</v>
      </c>
      <c r="Q30" s="17">
        <v>6</v>
      </c>
      <c r="R30" s="15" t="s">
        <v>55</v>
      </c>
      <c r="S30" s="8"/>
    </row>
    <row r="31" ht="53" customHeight="1" spans="1:19">
      <c r="A31" s="8"/>
      <c r="B31" s="14"/>
      <c r="C31" s="15" t="s">
        <v>159</v>
      </c>
      <c r="D31" s="11" t="s">
        <v>152</v>
      </c>
      <c r="E31" s="15" t="s">
        <v>141</v>
      </c>
      <c r="F31" s="15" t="s">
        <v>160</v>
      </c>
      <c r="G31" s="16" t="str">
        <f>_xlfn.DISPIMG("ID_0002A63CE3874896BD46611FEAA36B86",1)</f>
        <v>=DISPIMG("ID_0002A63CE3874896BD46611FEAA36B86",1)</v>
      </c>
      <c r="H31" s="15" t="s">
        <v>161</v>
      </c>
      <c r="I31" s="15" t="s">
        <v>54</v>
      </c>
      <c r="J31" s="15" t="s">
        <v>54</v>
      </c>
      <c r="K31" s="15" t="s">
        <v>54</v>
      </c>
      <c r="L31" s="15" t="s">
        <v>54</v>
      </c>
      <c r="M31" s="15" t="s">
        <v>54</v>
      </c>
      <c r="N31" s="17">
        <v>3</v>
      </c>
      <c r="O31" s="17">
        <v>0</v>
      </c>
      <c r="P31" s="17">
        <v>0</v>
      </c>
      <c r="Q31" s="17">
        <v>7</v>
      </c>
      <c r="R31" s="15" t="s">
        <v>73</v>
      </c>
      <c r="S31" s="8"/>
    </row>
    <row r="32" ht="53" customHeight="1" spans="1:19">
      <c r="A32" s="8"/>
      <c r="B32" s="14"/>
      <c r="C32" s="15" t="s">
        <v>162</v>
      </c>
      <c r="D32" s="11" t="s">
        <v>152</v>
      </c>
      <c r="E32" s="15" t="s">
        <v>61</v>
      </c>
      <c r="F32" s="15" t="s">
        <v>163</v>
      </c>
      <c r="G32" s="16" t="str">
        <f>_xlfn.DISPIMG("ID_FA2E5A06684143018E544D8D82BDCBDB",1)</f>
        <v>=DISPIMG("ID_FA2E5A06684143018E544D8D82BDCBDB",1)</v>
      </c>
      <c r="H32" s="15" t="s">
        <v>134</v>
      </c>
      <c r="I32" s="15" t="s">
        <v>54</v>
      </c>
      <c r="J32" s="15" t="s">
        <v>54</v>
      </c>
      <c r="K32" s="15" t="s">
        <v>54</v>
      </c>
      <c r="L32" s="15" t="s">
        <v>54</v>
      </c>
      <c r="M32" s="15" t="s">
        <v>54</v>
      </c>
      <c r="N32" s="17">
        <v>7</v>
      </c>
      <c r="O32" s="17">
        <v>0</v>
      </c>
      <c r="P32" s="17">
        <v>0</v>
      </c>
      <c r="Q32" s="17">
        <v>12</v>
      </c>
      <c r="R32" s="15" t="s">
        <v>164</v>
      </c>
      <c r="S32" s="8"/>
    </row>
    <row r="33" ht="53" customHeight="1" spans="1:19">
      <c r="A33" s="8"/>
      <c r="B33" s="14"/>
      <c r="C33" s="15" t="s">
        <v>165</v>
      </c>
      <c r="D33" s="11" t="s">
        <v>152</v>
      </c>
      <c r="E33" s="15" t="s">
        <v>70</v>
      </c>
      <c r="F33" s="15" t="s">
        <v>166</v>
      </c>
      <c r="G33" s="16" t="str">
        <f>_xlfn.DISPIMG("ID_E7177EE2075F472D8EE0853004035A6A",1)</f>
        <v>=DISPIMG("ID_E7177EE2075F472D8EE0853004035A6A",1)</v>
      </c>
      <c r="H33" s="15" t="s">
        <v>167</v>
      </c>
      <c r="I33" s="15" t="s">
        <v>54</v>
      </c>
      <c r="J33" s="15" t="s">
        <v>54</v>
      </c>
      <c r="K33" s="15" t="s">
        <v>54</v>
      </c>
      <c r="L33" s="15" t="s">
        <v>54</v>
      </c>
      <c r="M33" s="15" t="s">
        <v>54</v>
      </c>
      <c r="N33" s="17">
        <v>3</v>
      </c>
      <c r="O33" s="17">
        <v>0</v>
      </c>
      <c r="P33" s="17">
        <v>0</v>
      </c>
      <c r="Q33" s="17">
        <v>11</v>
      </c>
      <c r="R33" s="15" t="s">
        <v>168</v>
      </c>
      <c r="S33" s="8"/>
    </row>
    <row r="34" ht="53" customHeight="1" spans="1:19">
      <c r="A34" s="8"/>
      <c r="B34" s="14"/>
      <c r="C34" s="15" t="s">
        <v>169</v>
      </c>
      <c r="D34" s="11" t="s">
        <v>152</v>
      </c>
      <c r="E34" s="15" t="s">
        <v>42</v>
      </c>
      <c r="F34" s="15" t="s">
        <v>170</v>
      </c>
      <c r="G34" s="16" t="str">
        <f>_xlfn.DISPIMG("ID_14552583A0984029B7089072C9817148",1)</f>
        <v>=DISPIMG("ID_14552583A0984029B7089072C9817148",1)</v>
      </c>
      <c r="H34" s="15" t="s">
        <v>171</v>
      </c>
      <c r="I34" s="15" t="s">
        <v>54</v>
      </c>
      <c r="J34" s="15" t="s">
        <v>54</v>
      </c>
      <c r="K34" s="15" t="s">
        <v>54</v>
      </c>
      <c r="L34" s="15" t="s">
        <v>54</v>
      </c>
      <c r="M34" s="15" t="s">
        <v>54</v>
      </c>
      <c r="N34" s="17">
        <v>3</v>
      </c>
      <c r="O34" s="17">
        <v>0</v>
      </c>
      <c r="P34" s="17">
        <v>2</v>
      </c>
      <c r="Q34" s="17">
        <v>2</v>
      </c>
      <c r="R34" s="15" t="s">
        <v>77</v>
      </c>
      <c r="S34" s="8"/>
    </row>
    <row r="35" ht="53" customHeight="1" spans="1:19">
      <c r="A35" s="8"/>
      <c r="B35" s="14"/>
      <c r="C35" s="15" t="s">
        <v>172</v>
      </c>
      <c r="D35" s="11" t="s">
        <v>152</v>
      </c>
      <c r="E35" s="15" t="s">
        <v>51</v>
      </c>
      <c r="F35" s="15" t="s">
        <v>173</v>
      </c>
      <c r="G35" s="16" t="str">
        <f>_xlfn.DISPIMG("ID_A1490DB0E5D54D39AC3011820758B459",1)</f>
        <v>=DISPIMG("ID_A1490DB0E5D54D39AC3011820758B459",1)</v>
      </c>
      <c r="H35" s="15" t="s">
        <v>174</v>
      </c>
      <c r="I35" s="15" t="s">
        <v>54</v>
      </c>
      <c r="J35" s="15" t="s">
        <v>54</v>
      </c>
      <c r="K35" s="15" t="s">
        <v>54</v>
      </c>
      <c r="L35" s="15" t="s">
        <v>54</v>
      </c>
      <c r="M35" s="15" t="s">
        <v>54</v>
      </c>
      <c r="N35" s="17">
        <v>1</v>
      </c>
      <c r="O35" s="17">
        <v>0</v>
      </c>
      <c r="P35" s="17">
        <v>2</v>
      </c>
      <c r="Q35" s="17">
        <v>0</v>
      </c>
      <c r="R35" s="15" t="s">
        <v>86</v>
      </c>
      <c r="S35" s="8"/>
    </row>
    <row r="36" ht="53" customHeight="1" spans="1:19">
      <c r="A36" s="8"/>
      <c r="B36" s="14"/>
      <c r="C36" s="15" t="s">
        <v>69</v>
      </c>
      <c r="D36" s="11" t="s">
        <v>152</v>
      </c>
      <c r="E36" s="15" t="s">
        <v>70</v>
      </c>
      <c r="F36" s="15" t="s">
        <v>175</v>
      </c>
      <c r="G36" s="16" t="str">
        <f>_xlfn.DISPIMG("ID_2F6B0995F98441668C2B8F93B2E66012",1)</f>
        <v>=DISPIMG("ID_2F6B0995F98441668C2B8F93B2E66012",1)</v>
      </c>
      <c r="H36" s="15" t="s">
        <v>128</v>
      </c>
      <c r="I36" s="15" t="s">
        <v>54</v>
      </c>
      <c r="J36" s="15" t="s">
        <v>54</v>
      </c>
      <c r="K36" s="15" t="s">
        <v>54</v>
      </c>
      <c r="L36" s="15" t="s">
        <v>54</v>
      </c>
      <c r="M36" s="15" t="s">
        <v>54</v>
      </c>
      <c r="N36" s="17">
        <v>5</v>
      </c>
      <c r="O36" s="17">
        <v>0</v>
      </c>
      <c r="P36" s="17">
        <v>2</v>
      </c>
      <c r="Q36" s="17">
        <v>12</v>
      </c>
      <c r="R36" s="15" t="s">
        <v>164</v>
      </c>
      <c r="S36" s="8"/>
    </row>
    <row r="37" ht="53" customHeight="1" spans="1:19">
      <c r="A37" s="8"/>
      <c r="B37" s="14"/>
      <c r="C37" s="15" t="s">
        <v>176</v>
      </c>
      <c r="D37" s="11" t="s">
        <v>152</v>
      </c>
      <c r="E37" s="15" t="s">
        <v>66</v>
      </c>
      <c r="F37" s="15" t="s">
        <v>177</v>
      </c>
      <c r="G37" s="16" t="str">
        <f>_xlfn.DISPIMG("ID_BCAAF813D087467B9AD8D88E5392D06E",1)</f>
        <v>=DISPIMG("ID_BCAAF813D087467B9AD8D88E5392D06E",1)</v>
      </c>
      <c r="H37" s="15" t="s">
        <v>178</v>
      </c>
      <c r="I37" s="15" t="s">
        <v>54</v>
      </c>
      <c r="J37" s="15" t="s">
        <v>54</v>
      </c>
      <c r="K37" s="15" t="s">
        <v>54</v>
      </c>
      <c r="L37" s="15" t="s">
        <v>54</v>
      </c>
      <c r="M37" s="15" t="s">
        <v>54</v>
      </c>
      <c r="N37" s="17">
        <v>0</v>
      </c>
      <c r="O37" s="17">
        <v>0</v>
      </c>
      <c r="P37" s="17">
        <v>0</v>
      </c>
      <c r="Q37" s="17">
        <v>6</v>
      </c>
      <c r="R37" s="15" t="s">
        <v>179</v>
      </c>
      <c r="S37" s="8"/>
    </row>
    <row r="38" ht="52" customHeight="1" spans="1:19">
      <c r="A38" s="8"/>
      <c r="B38" s="8"/>
      <c r="C38" s="15" t="s">
        <v>107</v>
      </c>
      <c r="D38" s="11" t="s">
        <v>152</v>
      </c>
      <c r="E38" s="15" t="s">
        <v>51</v>
      </c>
      <c r="F38" s="15" t="s">
        <v>180</v>
      </c>
      <c r="G38" s="16" t="str">
        <f>_xlfn.DISPIMG("ID_A04BD98F302742DCAEE99FC32BD66B94",1)</f>
        <v>=DISPIMG("ID_A04BD98F302742DCAEE99FC32BD66B94",1)</v>
      </c>
      <c r="H38" s="15" t="s">
        <v>181</v>
      </c>
      <c r="I38" s="15" t="s">
        <v>54</v>
      </c>
      <c r="J38" s="15" t="s">
        <v>54</v>
      </c>
      <c r="K38" s="15" t="s">
        <v>54</v>
      </c>
      <c r="L38" s="15" t="s">
        <v>54</v>
      </c>
      <c r="M38" s="15" t="s">
        <v>54</v>
      </c>
      <c r="N38" s="17">
        <v>8</v>
      </c>
      <c r="O38" s="17">
        <v>0</v>
      </c>
      <c r="P38" s="17">
        <v>4</v>
      </c>
      <c r="Q38" s="17">
        <v>5</v>
      </c>
      <c r="R38" s="15" t="s">
        <v>182</v>
      </c>
      <c r="S38" s="8"/>
    </row>
    <row r="39" ht="57" customHeight="1" spans="1:19">
      <c r="A39" s="8" t="s">
        <v>183</v>
      </c>
      <c r="B39" s="14" t="s">
        <v>184</v>
      </c>
      <c r="C39" s="15" t="s">
        <v>121</v>
      </c>
      <c r="D39" s="11" t="s">
        <v>185</v>
      </c>
      <c r="E39" s="15" t="s">
        <v>70</v>
      </c>
      <c r="F39" s="15" t="s">
        <v>122</v>
      </c>
      <c r="G39" s="16" t="str">
        <f>_xlfn.DISPIMG("ID_A7002C61374C4CCC973329DC4D666188",1)</f>
        <v>=DISPIMG("ID_A7002C61374C4CCC973329DC4D666188",1)</v>
      </c>
      <c r="H39" s="15" t="s">
        <v>123</v>
      </c>
      <c r="I39" s="15" t="s">
        <v>124</v>
      </c>
      <c r="J39" s="15" t="s">
        <v>125</v>
      </c>
      <c r="K39" s="17">
        <v>81</v>
      </c>
      <c r="L39" s="17">
        <v>0</v>
      </c>
      <c r="M39" s="17">
        <v>0</v>
      </c>
      <c r="N39" s="17">
        <v>3</v>
      </c>
      <c r="O39" s="17">
        <v>0</v>
      </c>
      <c r="P39" s="17">
        <v>0</v>
      </c>
      <c r="Q39" s="17">
        <v>7</v>
      </c>
      <c r="R39" s="15" t="s">
        <v>73</v>
      </c>
      <c r="S39" s="8"/>
    </row>
    <row r="40" ht="57" customHeight="1" spans="1:19">
      <c r="A40" s="8"/>
      <c r="B40" s="14"/>
      <c r="C40" s="15" t="s">
        <v>126</v>
      </c>
      <c r="D40" s="11" t="s">
        <v>185</v>
      </c>
      <c r="E40" s="15" t="s">
        <v>70</v>
      </c>
      <c r="F40" s="15" t="s">
        <v>127</v>
      </c>
      <c r="G40" s="16" t="str">
        <f>_xlfn.DISPIMG("ID_D2574C8B779A4E8FACD556CEDD04A6AB",1)</f>
        <v>=DISPIMG("ID_D2574C8B779A4E8FACD556CEDD04A6AB",1)</v>
      </c>
      <c r="H40" s="15" t="s">
        <v>128</v>
      </c>
      <c r="I40" s="15" t="s">
        <v>129</v>
      </c>
      <c r="J40" s="15" t="s">
        <v>130</v>
      </c>
      <c r="K40" s="17">
        <v>68</v>
      </c>
      <c r="L40" s="17">
        <v>6</v>
      </c>
      <c r="M40" s="17">
        <v>0</v>
      </c>
      <c r="N40" s="17">
        <v>6</v>
      </c>
      <c r="O40" s="17">
        <v>1</v>
      </c>
      <c r="P40" s="17">
        <v>0</v>
      </c>
      <c r="Q40" s="17">
        <v>3</v>
      </c>
      <c r="R40" s="15" t="s">
        <v>186</v>
      </c>
      <c r="S40" s="8"/>
    </row>
    <row r="41" ht="57" customHeight="1" spans="1:19">
      <c r="A41" s="8"/>
      <c r="B41" s="14"/>
      <c r="C41" s="15" t="s">
        <v>132</v>
      </c>
      <c r="D41" s="11" t="s">
        <v>185</v>
      </c>
      <c r="E41" s="15" t="s">
        <v>61</v>
      </c>
      <c r="F41" s="15" t="s">
        <v>133</v>
      </c>
      <c r="G41" s="16" t="str">
        <f>_xlfn.DISPIMG("ID_17DBEEE35749476892673334C177E5B5",1)</f>
        <v>=DISPIMG("ID_17DBEEE35749476892673334C177E5B5",1)</v>
      </c>
      <c r="H41" s="15" t="s">
        <v>134</v>
      </c>
      <c r="I41" s="15" t="s">
        <v>135</v>
      </c>
      <c r="J41" s="15" t="s">
        <v>136</v>
      </c>
      <c r="K41" s="17">
        <v>72</v>
      </c>
      <c r="L41" s="17">
        <v>0</v>
      </c>
      <c r="M41" s="17">
        <v>0</v>
      </c>
      <c r="N41" s="17">
        <v>2</v>
      </c>
      <c r="O41" s="17">
        <v>0</v>
      </c>
      <c r="P41" s="17">
        <v>0</v>
      </c>
      <c r="Q41" s="17">
        <v>0</v>
      </c>
      <c r="R41" s="15" t="s">
        <v>29</v>
      </c>
      <c r="S41" s="8"/>
    </row>
    <row r="42" ht="57" customHeight="1" spans="1:19">
      <c r="A42" s="8"/>
      <c r="B42" s="14"/>
      <c r="C42" s="15" t="s">
        <v>137</v>
      </c>
      <c r="D42" s="11" t="s">
        <v>185</v>
      </c>
      <c r="E42" s="15" t="s">
        <v>61</v>
      </c>
      <c r="F42" s="15" t="s">
        <v>138</v>
      </c>
      <c r="G42" s="16" t="str">
        <f>_xlfn.DISPIMG("ID_69253ADCE4434937A2176E34207A8063",1)</f>
        <v>=DISPIMG("ID_69253ADCE4434937A2176E34207A8063",1)</v>
      </c>
      <c r="H42" s="15" t="s">
        <v>134</v>
      </c>
      <c r="I42" s="15" t="s">
        <v>139</v>
      </c>
      <c r="J42" s="15" t="s">
        <v>136</v>
      </c>
      <c r="K42" s="17">
        <v>67</v>
      </c>
      <c r="L42" s="17">
        <v>0</v>
      </c>
      <c r="M42" s="17">
        <v>0</v>
      </c>
      <c r="N42" s="17">
        <v>1</v>
      </c>
      <c r="O42" s="17">
        <v>0</v>
      </c>
      <c r="P42" s="17">
        <v>0</v>
      </c>
      <c r="Q42" s="17">
        <v>0</v>
      </c>
      <c r="R42" s="15" t="s">
        <v>140</v>
      </c>
      <c r="S42" s="8"/>
    </row>
    <row r="43" ht="57" customHeight="1" spans="1:19">
      <c r="A43" s="8"/>
      <c r="B43" s="14"/>
      <c r="C43" s="15" t="s">
        <v>30</v>
      </c>
      <c r="D43" s="11" t="s">
        <v>185</v>
      </c>
      <c r="E43" s="15" t="s">
        <v>141</v>
      </c>
      <c r="F43" s="15" t="s">
        <v>142</v>
      </c>
      <c r="G43" s="16" t="str">
        <f>_xlfn.DISPIMG("ID_53A8BA9B38174D3ABEDF46C9AFA08E9A",1)</f>
        <v>=DISPIMG("ID_53A8BA9B38174D3ABEDF46C9AFA08E9A",1)</v>
      </c>
      <c r="H43" s="15" t="s">
        <v>143</v>
      </c>
      <c r="I43" s="15" t="s">
        <v>144</v>
      </c>
      <c r="J43" s="15" t="s">
        <v>28</v>
      </c>
      <c r="K43" s="17">
        <v>52</v>
      </c>
      <c r="L43" s="17">
        <v>0</v>
      </c>
      <c r="M43" s="17">
        <v>0</v>
      </c>
      <c r="N43" s="17">
        <v>2</v>
      </c>
      <c r="O43" s="17">
        <v>0</v>
      </c>
      <c r="P43" s="17">
        <v>0</v>
      </c>
      <c r="Q43" s="17">
        <v>5</v>
      </c>
      <c r="R43" s="15" t="s">
        <v>77</v>
      </c>
      <c r="S43" s="8"/>
    </row>
    <row r="44" ht="55" customHeight="1" spans="1:19">
      <c r="A44" s="8"/>
      <c r="B44" s="8"/>
      <c r="C44" s="15" t="s">
        <v>145</v>
      </c>
      <c r="D44" s="11" t="s">
        <v>185</v>
      </c>
      <c r="E44" s="15" t="s">
        <v>141</v>
      </c>
      <c r="F44" s="15" t="s">
        <v>146</v>
      </c>
      <c r="G44" s="16" t="str">
        <f>_xlfn.DISPIMG("ID_51AFAB19087A41919CF13964011C5E7E",1)</f>
        <v>=DISPIMG("ID_51AFAB19087A41919CF13964011C5E7E",1)</v>
      </c>
      <c r="H44" s="15" t="s">
        <v>147</v>
      </c>
      <c r="I44" s="15" t="s">
        <v>148</v>
      </c>
      <c r="J44" s="15" t="s">
        <v>28</v>
      </c>
      <c r="K44" s="17">
        <v>54</v>
      </c>
      <c r="L44" s="17">
        <v>0</v>
      </c>
      <c r="M44" s="17">
        <v>0</v>
      </c>
      <c r="N44" s="17">
        <v>3</v>
      </c>
      <c r="O44" s="17">
        <v>0</v>
      </c>
      <c r="P44" s="17">
        <v>0</v>
      </c>
      <c r="Q44" s="17">
        <v>2</v>
      </c>
      <c r="R44" s="15" t="s">
        <v>59</v>
      </c>
      <c r="S44" s="8"/>
    </row>
  </sheetData>
  <mergeCells count="11">
    <mergeCell ref="A1:S1"/>
    <mergeCell ref="A3:A6"/>
    <mergeCell ref="A7:A18"/>
    <mergeCell ref="A19:A28"/>
    <mergeCell ref="A29:A38"/>
    <mergeCell ref="A39:A44"/>
    <mergeCell ref="B3:B6"/>
    <mergeCell ref="B7:B18"/>
    <mergeCell ref="B19:B28"/>
    <mergeCell ref="B29:B38"/>
    <mergeCell ref="B39:B44"/>
  </mergeCells>
  <pageMargins left="0.7" right="0.7" top="0.75" bottom="0.75" header="0.3" footer="0.7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大橘子</cp:lastModifiedBy>
  <cp:revision>0</cp:revision>
  <dcterms:created xsi:type="dcterms:W3CDTF">2025-09-03T02:21:00Z</dcterms:created>
  <dcterms:modified xsi:type="dcterms:W3CDTF">2026-03-20T07:28:49Z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D3D8E6B85FCC4D6BB6DADBC41E6AAABC_13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