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4" name="ID_2DCEC6EEA8FA4796AC9692F4E4EF0642" descr="IMG_9953"/>
        <xdr:cNvPicPr/>
      </xdr:nvPicPr>
      <xdr:blipFill>
        <a:blip r:embed="rId1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45" name="ID_371F0D1E074844DFA731F9BA19A357BA" descr="IMG_9950"/>
        <xdr:cNvPicPr/>
      </xdr:nvPicPr>
      <xdr:blipFill>
        <a:blip r:embed="rId2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46" name="ID_7F1CE574A9CE430E8AD28B2C947BD5FD" descr="IMG_9956"/>
        <xdr:cNvPicPr/>
      </xdr:nvPicPr>
      <xdr:blipFill>
        <a:blip r:embed="rId3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47" name="ID_5C0F242EB56A4F43B381B5A3C29F6C13" descr="IMG_9962"/>
        <xdr:cNvPicPr/>
      </xdr:nvPicPr>
      <xdr:blipFill>
        <a:blip r:embed="rId4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48" name="ID_1A3A259B318F46F6B9E97EDF23722F7C" descr="IMG_9959"/>
        <xdr:cNvPicPr/>
      </xdr:nvPicPr>
      <xdr:blipFill>
        <a:blip r:embed="rId5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49" name="ID_7B1FB2E30189484AA5D17BC5146DB601" descr="IMG_9967"/>
        <xdr:cNvPicPr/>
      </xdr:nvPicPr>
      <xdr:blipFill>
        <a:blip r:embed="rId6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0" name="ID_20B61EF98885431F838F73ABF29A50A7" descr="IMG_9970"/>
        <xdr:cNvPicPr/>
      </xdr:nvPicPr>
      <xdr:blipFill>
        <a:blip r:embed="rId7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1" name="ID_3EE7188A8660402EB40E535EF113DF35" descr="IMG_9973"/>
        <xdr:cNvPicPr/>
      </xdr:nvPicPr>
      <xdr:blipFill>
        <a:blip r:embed="rId8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2" name="ID_FFEE99CEDC354CB7A4D65F2D93DB6A20" descr="IMG_9976"/>
        <xdr:cNvPicPr/>
      </xdr:nvPicPr>
      <xdr:blipFill>
        <a:blip r:embed="rId9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3" name="ID_F7431A0790CD4F89A7728B1DB2065238" descr="IMG_9978"/>
        <xdr:cNvPicPr/>
      </xdr:nvPicPr>
      <xdr:blipFill>
        <a:blip r:embed="rId10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4" name="ID_C68201FCD4FB421EBE4694D98D113C3D" descr="image-1774333497465"/>
        <xdr:cNvPicPr/>
      </xdr:nvPicPr>
      <xdr:blipFill>
        <a:blip r:embed="rId11"/>
        <a:stretch>
          <a:fillRect/>
        </a:stretch>
      </xdr:blipFill>
      <xdr:spPr>
        <a:xfrm>
          <a:off x="0" y="0"/>
          <a:ext cx="406400" cy="304800"/>
        </a:xfrm>
        <a:prstGeom prst="rect">
          <a:avLst/>
        </a:prstGeom>
      </xdr:spPr>
    </xdr:pic>
  </etc:cellImage>
  <etc:cellImage>
    <xdr:pic>
      <xdr:nvPicPr>
        <xdr:cNvPr id="55" name="ID_50D55DED3C4941C6A714722B926CEA70" descr="image-1774334245160"/>
        <xdr:cNvPicPr/>
      </xdr:nvPicPr>
      <xdr:blipFill>
        <a:blip r:embed="rId12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56" name="ID_E0AD5EABA9394C75B7FB81A6341FC997" descr="image-1774334074912"/>
        <xdr:cNvPicPr/>
      </xdr:nvPicPr>
      <xdr:blipFill>
        <a:blip r:embed="rId13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57" name="ID_A22651F8CD714FB6B21714FB7908168E" descr="image-1774333739501"/>
        <xdr:cNvPicPr/>
      </xdr:nvPicPr>
      <xdr:blipFill>
        <a:blip r:embed="rId14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58" name="ID_FD3AE7D7A8484B4D9815422C6EBA7B27" descr="image-1774335185060"/>
        <xdr:cNvPicPr/>
      </xdr:nvPicPr>
      <xdr:blipFill>
        <a:blip r:embed="rId15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59" name="ID_DE0E6C568B40448AAE07E133B2EB7B1F" descr="image-1774335027833"/>
        <xdr:cNvPicPr/>
      </xdr:nvPicPr>
      <xdr:blipFill>
        <a:blip r:embed="rId16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60" name="ID_89E810345E514390B99AA79B41407F0C" descr="image-1774334556457"/>
        <xdr:cNvPicPr/>
      </xdr:nvPicPr>
      <xdr:blipFill>
        <a:blip r:embed="rId17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61" name="ID_9D5A8816B5F74F9584D3344A27FB450D" descr="image-1774335376882"/>
        <xdr:cNvPicPr/>
      </xdr:nvPicPr>
      <xdr:blipFill>
        <a:blip r:embed="rId18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62" name="ID_283316A9A94A48DFBF26566C8693D915" descr="image-1774335517084"/>
        <xdr:cNvPicPr/>
      </xdr:nvPicPr>
      <xdr:blipFill>
        <a:blip r:embed="rId19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63" name="ID_650A694926C94A6E818529F35EB82340" descr="image-1774335674668"/>
        <xdr:cNvPicPr/>
      </xdr:nvPicPr>
      <xdr:blipFill>
        <a:blip r:embed="rId20"/>
        <a:stretch>
          <a:fillRect/>
        </a:stretch>
      </xdr:blipFill>
      <xdr:spPr>
        <a:xfrm>
          <a:off x="0" y="0"/>
          <a:ext cx="590550" cy="914400"/>
        </a:xfrm>
        <a:prstGeom prst="rect">
          <a:avLst/>
        </a:prstGeom>
      </xdr:spPr>
    </xdr:pic>
  </etc:cellImage>
  <etc:cellImage>
    <xdr:pic>
      <xdr:nvPicPr>
        <xdr:cNvPr id="4" name="ID_842B75789FF04355A01FA370AD2450CE" descr="IMG_20260325_101312"/>
        <xdr:cNvPicPr/>
      </xdr:nvPicPr>
      <xdr:blipFill>
        <a:blip r:embed="rId21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" name="ID_5CBB0FE09E5B4560903709553BD902E9" descr="IMG_20260325_101003"/>
        <xdr:cNvPicPr/>
      </xdr:nvPicPr>
      <xdr:blipFill>
        <a:blip r:embed="rId22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7" name="ID_5EB027C33A9B41E49FF99026F241DB9C" descr="IMG_20260325_102035"/>
        <xdr:cNvPicPr/>
      </xdr:nvPicPr>
      <xdr:blipFill>
        <a:blip r:embed="rId23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6" name="ID_BA658B8B788346AC99EAE747029E4DC4" descr="IMG_20260325_101643"/>
        <xdr:cNvPicPr/>
      </xdr:nvPicPr>
      <xdr:blipFill>
        <a:blip r:embed="rId24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0" name="ID_8647EDD192A44A73911DCE68E327AF69" descr="IMG_20260325_102835"/>
        <xdr:cNvPicPr/>
      </xdr:nvPicPr>
      <xdr:blipFill>
        <a:blip r:embed="rId25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9" name="ID_FB3FEC03C90C471FBD737D340E542067" descr="IMG_20260325_102522"/>
        <xdr:cNvPicPr/>
      </xdr:nvPicPr>
      <xdr:blipFill>
        <a:blip r:embed="rId26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8" name="ID_F00172ED967942DEBD3F64604B9C62F8" descr="IMG_20260325_102302"/>
        <xdr:cNvPicPr/>
      </xdr:nvPicPr>
      <xdr:blipFill>
        <a:blip r:embed="rId27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2" name="ID_D02FE928C36246D9BE2B452E61A509D8" descr="IMG_20260325_103135"/>
        <xdr:cNvPicPr/>
      </xdr:nvPicPr>
      <xdr:blipFill>
        <a:blip r:embed="rId28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4" name="ID_1D48548CEF1E4CC382369BED62A0134C" descr="IMG_20260325_103400"/>
        <xdr:cNvPicPr/>
      </xdr:nvPicPr>
      <xdr:blipFill>
        <a:blip r:embed="rId29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5" name="ID_D7D556A08775485896077B87476790FD" descr="IMG_20260325_103708"/>
        <xdr:cNvPicPr/>
      </xdr:nvPicPr>
      <xdr:blipFill>
        <a:blip r:embed="rId30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3" name="ID_9F5AA0D83DD14E6F81D5E8EB581E9A76" descr="IMG_20260324_142612"/>
        <xdr:cNvPicPr/>
      </xdr:nvPicPr>
      <xdr:blipFill>
        <a:blip r:embed="rId31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5" name="ID_237881274DE44C7CBD915FBF7F27ECA3" descr="IMG_20260324_142421"/>
        <xdr:cNvPicPr/>
      </xdr:nvPicPr>
      <xdr:blipFill>
        <a:blip r:embed="rId32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1" name="ID_5060BB3D5E57480C814B5AD578ADFDA4" descr="IMG_20260324_143309"/>
        <xdr:cNvPicPr/>
      </xdr:nvPicPr>
      <xdr:blipFill>
        <a:blip r:embed="rId33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3" name="ID_CCB69B59DF8C4847AA89F1A7C5D8544A" descr="IMG_20260324_143002"/>
        <xdr:cNvPicPr/>
      </xdr:nvPicPr>
      <xdr:blipFill>
        <a:blip r:embed="rId34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6" name="ID_80DC4BED9E8F4B02AF4CF9041EA0134D" descr="IMG_20260324_142801"/>
        <xdr:cNvPicPr/>
      </xdr:nvPicPr>
      <xdr:blipFill>
        <a:blip r:embed="rId35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7" name="ID_49979A4F46E94123B90F39B9DDD3ED7F" descr="IMG_20260324_143421"/>
        <xdr:cNvPicPr/>
      </xdr:nvPicPr>
      <xdr:blipFill>
        <a:blip r:embed="rId36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8" name="ID_53033DD614314B6B9EF7BD091069DB40" descr="IMG_20260324_143838"/>
        <xdr:cNvPicPr/>
      </xdr:nvPicPr>
      <xdr:blipFill>
        <a:blip r:embed="rId37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19" name="ID_093D05809CCC477287EAD5ECDADC60F8" descr="IMG_20260324_144431"/>
        <xdr:cNvPicPr/>
      </xdr:nvPicPr>
      <xdr:blipFill>
        <a:blip r:embed="rId38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0" name="ID_C24C41C08043460FBDE318FFF6316F6F" descr="IMG_3411"/>
        <xdr:cNvPicPr/>
      </xdr:nvPicPr>
      <xdr:blipFill>
        <a:blip r:embed="rId39"/>
        <a:stretch>
          <a:fillRect/>
        </a:stretch>
      </xdr:blipFill>
      <xdr:spPr>
        <a:xfrm>
          <a:off x="0" y="0"/>
          <a:ext cx="549910" cy="732790"/>
        </a:xfrm>
        <a:prstGeom prst="rect">
          <a:avLst/>
        </a:prstGeom>
      </xdr:spPr>
    </xdr:pic>
  </etc:cellImage>
  <etc:cellImage>
    <xdr:pic>
      <xdr:nvPicPr>
        <xdr:cNvPr id="21" name="ID_DAC3436C0C644F5980C9DF9285CD4B59" descr="IMG_3411(1)"/>
        <xdr:cNvPicPr/>
      </xdr:nvPicPr>
      <xdr:blipFill>
        <a:blip r:embed="rId39"/>
        <a:stretch>
          <a:fillRect/>
        </a:stretch>
      </xdr:blipFill>
      <xdr:spPr>
        <a:xfrm>
          <a:off x="0" y="0"/>
          <a:ext cx="549910" cy="732790"/>
        </a:xfrm>
        <a:prstGeom prst="rect">
          <a:avLst/>
        </a:prstGeom>
      </xdr:spPr>
    </xdr:pic>
  </etc:cellImage>
  <etc:cellImage>
    <xdr:pic>
      <xdr:nvPicPr>
        <xdr:cNvPr id="22" name="ID_1B69B36588D2433CAB5F27E97A728BDA" descr="IMG_3418"/>
        <xdr:cNvPicPr/>
      </xdr:nvPicPr>
      <xdr:blipFill>
        <a:blip r:embed="rId40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3" name="ID_C8CD5438044343669D362E3448F3CD32" descr="IMG_3422"/>
        <xdr:cNvPicPr/>
      </xdr:nvPicPr>
      <xdr:blipFill>
        <a:blip r:embed="rId41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4" name="ID_3E1CF8E7A236446A89708A7C79D44781" descr="IMG_3425"/>
        <xdr:cNvPicPr/>
      </xdr:nvPicPr>
      <xdr:blipFill>
        <a:blip r:embed="rId42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5" name="ID_5A32014889804908A3811928227B2AF0" descr="IMG_3427"/>
        <xdr:cNvPicPr/>
      </xdr:nvPicPr>
      <xdr:blipFill>
        <a:blip r:embed="rId43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6" name="ID_1673625C0E5C468F9E1B4C1328FB1C46" descr="1000075158"/>
        <xdr:cNvPicPr/>
      </xdr:nvPicPr>
      <xdr:blipFill>
        <a:blip r:embed="rId44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27" name="ID_21C29129F5314169A3D9806840199A85" descr="image-1774593996010"/>
        <xdr:cNvPicPr/>
      </xdr:nvPicPr>
      <xdr:blipFill>
        <a:blip r:embed="rId45"/>
        <a:stretch>
          <a:fillRect/>
        </a:stretch>
      </xdr:blipFill>
      <xdr:spPr>
        <a:xfrm>
          <a:off x="0" y="0"/>
          <a:ext cx="406400" cy="304800"/>
        </a:xfrm>
        <a:prstGeom prst="rect">
          <a:avLst/>
        </a:prstGeom>
      </xdr:spPr>
    </xdr:pic>
  </etc:cellImage>
  <etc:cellImage>
    <xdr:pic>
      <xdr:nvPicPr>
        <xdr:cNvPr id="28" name="ID_46D751E246D045219B70C56219EFF0FA" descr="image-1774593846904"/>
        <xdr:cNvPicPr/>
      </xdr:nvPicPr>
      <xdr:blipFill>
        <a:blip r:embed="rId46"/>
        <a:stretch>
          <a:fillRect/>
        </a:stretch>
      </xdr:blipFill>
      <xdr:spPr>
        <a:xfrm>
          <a:off x="0" y="0"/>
          <a:ext cx="2600960" cy="1950720"/>
        </a:xfrm>
        <a:prstGeom prst="rect">
          <a:avLst/>
        </a:prstGeom>
      </xdr:spPr>
    </xdr:pic>
  </etc:cellImage>
  <etc:cellImage>
    <xdr:pic>
      <xdr:nvPicPr>
        <xdr:cNvPr id="29" name="ID_7739A043A783401BAFD5CEB483EC6DBB" descr="1000075159"/>
        <xdr:cNvPicPr/>
      </xdr:nvPicPr>
      <xdr:blipFill>
        <a:blip r:embed="rId47"/>
        <a:stretch>
          <a:fillRect/>
        </a:stretch>
      </xdr:blipFill>
      <xdr:spPr>
        <a:xfrm>
          <a:off x="0" y="0"/>
          <a:ext cx="732790" cy="549910"/>
        </a:xfrm>
        <a:prstGeom prst="rect">
          <a:avLst/>
        </a:prstGeom>
      </xdr:spPr>
    </xdr:pic>
  </etc:cellImage>
  <etc:cellImage>
    <xdr:pic>
      <xdr:nvPicPr>
        <xdr:cNvPr id="30" name="ID_89F6841158A945C9834AEE27D89E4D8E" descr="image-1774594070177"/>
        <xdr:cNvPicPr/>
      </xdr:nvPicPr>
      <xdr:blipFill>
        <a:blip r:embed="rId48"/>
        <a:stretch>
          <a:fillRect/>
        </a:stretch>
      </xdr:blipFill>
      <xdr:spPr>
        <a:xfrm>
          <a:off x="0" y="0"/>
          <a:ext cx="406400" cy="304800"/>
        </a:xfrm>
        <a:prstGeom prst="rect">
          <a:avLst/>
        </a:prstGeom>
      </xdr:spPr>
    </xdr:pic>
  </etc:cellImage>
  <etc:cellImage>
    <xdr:pic>
      <xdr:nvPicPr>
        <xdr:cNvPr id="31" name="ID_CB69DB0777294A7FB331E5C070AD0329" descr="image-1774594145477"/>
        <xdr:cNvPicPr/>
      </xdr:nvPicPr>
      <xdr:blipFill>
        <a:blip r:embed="rId49"/>
        <a:stretch>
          <a:fillRect/>
        </a:stretch>
      </xdr:blipFill>
      <xdr:spPr>
        <a:xfrm>
          <a:off x="0" y="0"/>
          <a:ext cx="406400" cy="3048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<sst xmlns="http://schemas.openxmlformats.org/spreadsheetml/2006/main" count="563" uniqueCount="243">
  <si>
    <t>2025 -2026 学年第 二 学期校级学风常态精准巡查（教室）记录表（第 4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</si>
  <si>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</si>
  <si>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</si>
  <si>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</si>
  <si>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</si>
  <si>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</si>
  <si>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</si>
  <si>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</si>
  <si>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</si>
  <si>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</si>
  <si>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</si>
  <si>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</si>
  <si>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</si>
  <si>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</si>
  <si>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</si>
  <si>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</si>
  <si>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</si>
  <si>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</si>
  <si>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</si>
  <si>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</si>
  <si>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</si>
  <si>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</si>
  <si>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查雨虹，刘玉婕，严端</t>
  </si>
  <si>
    <t>B307</t>
  </si>
  <si>
    <t>2026年3月23日</t>
  </si>
  <si>
    <t>机械</t>
  </si>
  <si>
    <t>23汽服1-2班</t>
  </si>
  <si>
    <t>汽车保险与理赔</t>
  </si>
  <si>
    <t>/</t>
  </si>
  <si>
    <t>85</t>
  </si>
  <si>
    <t>听课效果一般</t>
  </si>
  <si>
    <t>B305</t>
  </si>
  <si>
    <t>电信</t>
  </si>
  <si>
    <t>24汽服1-2班</t>
  </si>
  <si>
    <t>工程电磁场</t>
  </si>
  <si>
    <t>88</t>
  </si>
  <si>
    <t>B309</t>
  </si>
  <si>
    <t>土木</t>
  </si>
  <si>
    <t>24测绘1-2班</t>
  </si>
  <si>
    <t>误差理论与测量平方差基础</t>
  </si>
  <si>
    <t>96</t>
  </si>
  <si>
    <t>S205</t>
  </si>
  <si>
    <t>水利</t>
  </si>
  <si>
    <t>24水工4-5班</t>
  </si>
  <si>
    <t>水力学</t>
  </si>
  <si>
    <t>97</t>
  </si>
  <si>
    <t>A102</t>
  </si>
  <si>
    <t>计算机</t>
  </si>
  <si>
    <t>23信管1-2班</t>
  </si>
  <si>
    <t>电子商务</t>
  </si>
  <si>
    <t>前排较差</t>
  </si>
  <si>
    <t>A106</t>
  </si>
  <si>
    <t>财经</t>
  </si>
  <si>
    <t>25会计7-8班</t>
  </si>
  <si>
    <t>学位英语</t>
  </si>
  <si>
    <t>93</t>
  </si>
  <si>
    <t>A202</t>
  </si>
  <si>
    <t>25国贸5班</t>
  </si>
  <si>
    <t>国际结算</t>
  </si>
  <si>
    <t>89</t>
  </si>
  <si>
    <t>A204</t>
  </si>
  <si>
    <t>24信管1-2班</t>
  </si>
  <si>
    <t>数据结构</t>
  </si>
  <si>
    <t>B101</t>
  </si>
  <si>
    <t>23水工3-4闻天班</t>
  </si>
  <si>
    <t>大学生就业指导实务</t>
  </si>
  <si>
    <t>84</t>
  </si>
  <si>
    <t>前排较差，听课效果一般</t>
  </si>
  <si>
    <t>B201</t>
  </si>
  <si>
    <t>管理</t>
  </si>
  <si>
    <t>23健管3-5班</t>
  </si>
  <si>
    <t>康复医学</t>
  </si>
  <si>
    <t>90</t>
  </si>
  <si>
    <t>二</t>
  </si>
  <si>
    <t>刘慧，束露露，石景秀</t>
  </si>
  <si>
    <t>A201</t>
  </si>
  <si>
    <t>2026年3月24日</t>
  </si>
  <si>
    <t>23工管1.2.3.4闻天班</t>
  </si>
  <si>
    <t>李靖雯</t>
  </si>
  <si>
    <t>查雨虹</t>
  </si>
  <si>
    <t>94</t>
  </si>
  <si>
    <t>23信管1.2班</t>
  </si>
  <si>
    <t>信息系统分析与设计</t>
  </si>
  <si>
    <t>赵璐瑶</t>
  </si>
  <si>
    <t>汪昕</t>
  </si>
  <si>
    <t>A206</t>
  </si>
  <si>
    <t>23人工智能3.4班</t>
  </si>
  <si>
    <t>神经网络与深度学习</t>
  </si>
  <si>
    <t>孙文丽</t>
  </si>
  <si>
    <t>杨红</t>
  </si>
  <si>
    <t>91</t>
  </si>
  <si>
    <t>A207</t>
  </si>
  <si>
    <t>23土木1.2.3.4.闻天班</t>
  </si>
  <si>
    <t>张徐敏</t>
  </si>
  <si>
    <t>赵雨薇</t>
  </si>
  <si>
    <t>前三排没人</t>
  </si>
  <si>
    <t>B208</t>
  </si>
  <si>
    <t>23交通1.2班 23安全1.2.3班</t>
  </si>
  <si>
    <t>王露仪</t>
  </si>
  <si>
    <t>束露露</t>
  </si>
  <si>
    <t>B206</t>
  </si>
  <si>
    <t>23地信1.2班</t>
  </si>
  <si>
    <t>计算机图形学</t>
  </si>
  <si>
    <t>陈健</t>
  </si>
  <si>
    <t>B209</t>
  </si>
  <si>
    <t>25机械9.10班</t>
  </si>
  <si>
    <t>机械制造工程学</t>
  </si>
  <si>
    <t>纪爱敏</t>
  </si>
  <si>
    <t>汪娟</t>
  </si>
  <si>
    <t>B203</t>
  </si>
  <si>
    <t>23计算机闻天班</t>
  </si>
  <si>
    <t>计算机网络与互联网</t>
  </si>
  <si>
    <t>张利庭</t>
  </si>
  <si>
    <t>刘霞</t>
  </si>
  <si>
    <t>B202</t>
  </si>
  <si>
    <t>23电气3.4班</t>
  </si>
  <si>
    <t>电气设备与供用电技术</t>
  </si>
  <si>
    <t>胡徐胜</t>
  </si>
  <si>
    <t>王田田</t>
  </si>
  <si>
    <t>24给排水1.2.3班</t>
  </si>
  <si>
    <t>测量学</t>
  </si>
  <si>
    <t>闻亚</t>
  </si>
  <si>
    <t>姚慈航</t>
  </si>
  <si>
    <t>三</t>
  </si>
  <si>
    <t>茹雅芳，任一君，尚蓉</t>
  </si>
  <si>
    <t>2026年3月25日</t>
  </si>
  <si>
    <t>24自动化1.2班</t>
  </si>
  <si>
    <t>模拟电子技术基础</t>
  </si>
  <si>
    <t>98</t>
  </si>
  <si>
    <t>B204</t>
  </si>
  <si>
    <t>设计与工程</t>
  </si>
  <si>
    <t>前排率较低</t>
  </si>
  <si>
    <t>B301</t>
  </si>
  <si>
    <t>24测绘1.2班，24地质1.2班</t>
  </si>
  <si>
    <t>习思想</t>
  </si>
  <si>
    <t>80</t>
  </si>
  <si>
    <t>B303</t>
  </si>
  <si>
    <t>25机械7.8班</t>
  </si>
  <si>
    <t>数控加工技术</t>
  </si>
  <si>
    <t>A103</t>
  </si>
  <si>
    <t>25会计7.8班</t>
  </si>
  <si>
    <t>100</t>
  </si>
  <si>
    <t>A304</t>
  </si>
  <si>
    <t>24信管3.4班</t>
  </si>
  <si>
    <t>数据库原理与应用</t>
  </si>
  <si>
    <t>A403</t>
  </si>
  <si>
    <t>23信管3.4班</t>
  </si>
  <si>
    <t>23人力3.4班</t>
  </si>
  <si>
    <t>秘书学</t>
  </si>
  <si>
    <t>A405</t>
  </si>
  <si>
    <t>24计算机4.5闻天班</t>
  </si>
  <si>
    <t>毛概</t>
  </si>
  <si>
    <t>B207</t>
  </si>
  <si>
    <t>23计算机2班，闻天班</t>
  </si>
  <si>
    <t>J2EE架构与应用开发</t>
  </si>
  <si>
    <t>92</t>
  </si>
  <si>
    <t>四</t>
  </si>
  <si>
    <t>潘越，马兰，陆艳</t>
  </si>
  <si>
    <t>A302</t>
  </si>
  <si>
    <t>2026年3月26日</t>
  </si>
  <si>
    <t>23造价3班，4班</t>
  </si>
  <si>
    <t>工程计量计价</t>
  </si>
  <si>
    <t>赵美艳</t>
  </si>
  <si>
    <t>陈馨竹</t>
  </si>
  <si>
    <t>70</t>
  </si>
  <si>
    <t>A301</t>
  </si>
  <si>
    <t>24水务1班2班</t>
  </si>
  <si>
    <t>概率论与数理统计</t>
  </si>
  <si>
    <t>许武玲</t>
  </si>
  <si>
    <t>朱梦园</t>
  </si>
  <si>
    <t>A513</t>
  </si>
  <si>
    <t>23自动化3班4班</t>
  </si>
  <si>
    <t>计算机控制技术</t>
  </si>
  <si>
    <t>胡明韬</t>
  </si>
  <si>
    <t>杨洋</t>
  </si>
  <si>
    <t>A506</t>
  </si>
  <si>
    <t>24电气闻天班</t>
  </si>
  <si>
    <t>刘国高</t>
  </si>
  <si>
    <t>杨丽丽</t>
  </si>
  <si>
    <t>24电气1班2班</t>
  </si>
  <si>
    <t>倪贵高</t>
  </si>
  <si>
    <t>沐钊颖</t>
  </si>
  <si>
    <t>B507</t>
  </si>
  <si>
    <t>新能源</t>
  </si>
  <si>
    <t>23能动1班2班</t>
  </si>
  <si>
    <t>水轮机与辅助设备</t>
  </si>
  <si>
    <t>程娜</t>
  </si>
  <si>
    <t>王洪超</t>
  </si>
  <si>
    <t>75</t>
  </si>
  <si>
    <t>B102</t>
  </si>
  <si>
    <t>23车辆1班2班</t>
  </si>
  <si>
    <t>汽车电器与电子学</t>
  </si>
  <si>
    <t>赵妞</t>
  </si>
  <si>
    <t>B304</t>
  </si>
  <si>
    <t>23新能源3班4班</t>
  </si>
  <si>
    <t>传热学</t>
  </si>
  <si>
    <t>韩世昌</t>
  </si>
  <si>
    <t>茹雅芳</t>
  </si>
  <si>
    <t>L412</t>
  </si>
  <si>
    <t>艺设</t>
  </si>
  <si>
    <t>23环设1,2班</t>
  </si>
  <si>
    <t>道路广场景观设计</t>
  </si>
  <si>
    <t>施艺</t>
  </si>
  <si>
    <t>左镜欧</t>
  </si>
  <si>
    <t>L405</t>
  </si>
  <si>
    <t>23数媒2班</t>
  </si>
  <si>
    <t>网页设计与制作</t>
  </si>
  <si>
    <t>肖瑞琪</t>
  </si>
  <si>
    <t>s207</t>
  </si>
  <si>
    <t>25会计专升本</t>
  </si>
  <si>
    <t>中级财务会计2</t>
  </si>
  <si>
    <t>陈酥云</t>
  </si>
  <si>
    <t>李伦珑</t>
  </si>
  <si>
    <t>23会计1.2班</t>
  </si>
  <si>
    <t>管理会计</t>
  </si>
  <si>
    <t>徐爽爽</t>
  </si>
  <si>
    <t>江心悦</t>
  </si>
  <si>
    <t>24智能1.2.3班</t>
  </si>
  <si>
    <t>毛泽东思想和中国特色社会主义理论体系概论</t>
  </si>
  <si>
    <t>司康帅</t>
  </si>
  <si>
    <t>邵婉婉</t>
  </si>
  <si>
    <t>b104</t>
  </si>
  <si>
    <t>24智能4.5.6班</t>
  </si>
  <si>
    <t>习近平新时代中国特色社会主义概论</t>
  </si>
  <si>
    <t>王建莲</t>
  </si>
  <si>
    <t>五</t>
  </si>
  <si>
    <t>姚慈航，刘霞，汪娟</t>
  </si>
  <si>
    <t>B404</t>
  </si>
  <si>
    <t>2026年3月27日</t>
  </si>
  <si>
    <t>24地信1-2班</t>
  </si>
  <si>
    <t>数据库原理与方法</t>
  </si>
  <si>
    <t>95</t>
  </si>
  <si>
    <t>B405</t>
  </si>
  <si>
    <t>23新能源1-2班</t>
  </si>
  <si>
    <t>风电场规划与设计</t>
  </si>
  <si>
    <t>23人力3-4班</t>
  </si>
  <si>
    <t>25电气7-8班</t>
  </si>
  <si>
    <t>电力电子技术</t>
  </si>
  <si>
    <t>99</t>
  </si>
  <si>
    <t>大地测量学基础</t>
  </si>
  <si>
    <t>B401</t>
  </si>
  <si>
    <t>25水工6-7班</t>
  </si>
  <si>
    <t>钢筋混凝土结构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</si>
</sst>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24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9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4" borderId="9" applyNumberFormat="0" applyAlignment="0" applyProtection="0">
      <alignment vertical="center"/>
    </xf>
    <xf numFmtId="0" fontId="16" fillId="5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26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ont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Fill="1" applyBorder="1" applyAlignment="1">
      <alignment horizontal="center" vertical="center"/>
    </xf>
    <xf numFmtId="176" fontId="0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Fill="1" applyBorder="1">
      <alignment vertical="center"/>
    </xf>
    <xf numFmtId="49" fontId="0" fillId="0" borderId="0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49" fontId="0" fillId="0" borderId="5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11</xdr:col>
      <xdr:colOff>648447</xdr:colOff>
      <xdr:row>22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895705" y="14503400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49"/>
  <sheetViews>
    <sheetView tabSelected="1" zoomScale="85" zoomScaleNormal="85" topLeftCell="A43" workbookViewId="0">
      <selection activeCell="F51" sqref="F51"/>
    </sheetView>
  </sheetViews>
  <sheetFormatPr defaultColWidth="9" defaultRowHeight="14"/>
  <cols>
    <col min="1" max="1" width="6.09090909090909" style="1" customWidth="1"/>
    <col min="2" max="2" width="9.36363636363636" style="1" customWidth="1"/>
    <col min="3" max="3" width="14.9090909090909" style="1" customWidth="1"/>
    <col min="4" max="4" width="15.8272727272727" style="2" customWidth="1"/>
    <col min="5" max="5" width="17.6454545454545" style="1" customWidth="1"/>
    <col min="6" max="6" width="25.2727272727273" style="1" customWidth="1"/>
    <col min="7" max="7" width="31.1818181818182" style="1" customWidth="1"/>
    <col min="8" max="8" width="41" style="1" customWidth="1"/>
    <col min="9" max="9" width="9.63636363636364" style="1" customWidth="1"/>
    <col min="10" max="10" width="7.72727272727273" style="1" customWidth="1"/>
    <col min="11" max="11" width="11" style="1" customWidth="1"/>
    <col min="12" max="12" width="10" style="1" customWidth="1"/>
    <col min="13" max="13" width="9.72727272727273" style="1" customWidth="1"/>
    <col min="14" max="14" width="18.9090909090909" style="1" customWidth="1"/>
    <col min="15" max="15" width="13.9090909090909" style="1" customWidth="1"/>
    <col min="16" max="16" width="15.0909090909091" style="1" customWidth="1"/>
    <col min="17" max="17" width="16.0909090909091" style="1" customWidth="1"/>
    <col min="18" max="18" width="8.54545454545454" style="1" customWidth="1"/>
    <col min="19" max="19" width="27.5454545454545" style="1" customWidth="1"/>
    <col min="20" max="20" width="11" style="1" customWidth="1"/>
    <col min="21" max="16384" width="9" style="1"/>
  </cols>
  <sheetData>
    <row r="1" ht="23" spans="1:46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5"/>
      <c r="V1" s="5"/>
      <c r="W1" s="5"/>
      <c r="X1" s="5"/>
      <c r="Y1" s="5"/>
      <c r="Z1" s="5"/>
      <c r="AA1" s="5"/>
      <c r="AB1" s="5"/>
      <c r="AC1" s="5"/>
      <c r="AD1" s="5"/>
      <c r="AE1" s="5"/>
      <c r="AF1" s="5"/>
      <c r="AG1" s="5"/>
      <c r="AH1" s="5"/>
      <c r="AI1" s="5"/>
      <c r="AJ1" s="5"/>
      <c r="AK1" s="5"/>
      <c r="AL1" s="5"/>
      <c r="AM1" s="5"/>
      <c r="AN1" s="5"/>
      <c r="AO1" s="6"/>
    </row>
    <row r="2" ht="32" customHeight="1" spans="1:46">
      <c r="A2" s="7" t="s">
        <v>1</v>
      </c>
      <c r="B2" s="7" t="s">
        <v>2</v>
      </c>
      <c r="C2" s="7" t="s">
        <v>3</v>
      </c>
      <c r="D2" s="8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  <c r="L2" s="7" t="s">
        <v>12</v>
      </c>
      <c r="M2" s="7" t="s">
        <v>13</v>
      </c>
      <c r="N2" s="7" t="s">
        <v>14</v>
      </c>
      <c r="O2" s="7" t="s">
        <v>15</v>
      </c>
      <c r="P2" s="7" t="s">
        <v>16</v>
      </c>
      <c r="Q2" s="7" t="s">
        <v>17</v>
      </c>
      <c r="R2" s="7" t="s">
        <v>18</v>
      </c>
      <c r="S2" s="7" t="s">
        <v>19</v>
      </c>
      <c r="T2" s="7" t="s">
        <v>20</v>
      </c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  <c r="AI2" s="5"/>
      <c r="AJ2" s="5"/>
      <c r="AK2" s="5"/>
      <c r="AL2" s="5"/>
      <c r="AM2" s="5"/>
      <c r="AN2" s="5"/>
      <c r="AO2" s="9"/>
      <c r="AP2" s="10"/>
      <c r="AQ2" s="10"/>
      <c r="AR2" s="10"/>
      <c r="AS2" s="10"/>
    </row>
    <row r="3" ht="55" customHeight="1" spans="1:46">
      <c r="A3" s="11" t="s">
        <v>21</v>
      </c>
      <c r="B3" s="12" t="s">
        <v>22</v>
      </c>
      <c r="C3" s="13" t="s">
        <v>23</v>
      </c>
      <c r="D3" s="14" t="s">
        <v>24</v>
      </c>
      <c r="E3" s="15" t="str">
        <f>_xlfn.DISPIMG("ID_371F0D1E074844DFA731F9BA19A357BA",1)</f>
        <v>=DISPIMG("ID_371F0D1E074844DFA731F9BA19A357BA",1)</v>
      </c>
      <c r="F3" s="13" t="s">
        <v>25</v>
      </c>
      <c r="G3" s="13" t="s">
        <v>26</v>
      </c>
      <c r="H3" s="13" t="s">
        <v>27</v>
      </c>
      <c r="I3" s="13" t="s">
        <v>28</v>
      </c>
      <c r="J3" s="13" t="s">
        <v>28</v>
      </c>
      <c r="K3" s="13" t="s">
        <v>28</v>
      </c>
      <c r="L3" s="13" t="s">
        <v>28</v>
      </c>
      <c r="M3" s="13" t="s">
        <v>28</v>
      </c>
      <c r="N3" s="16">
        <v>5</v>
      </c>
      <c r="O3" s="16">
        <v>0</v>
      </c>
      <c r="P3" s="16">
        <v>0</v>
      </c>
      <c r="Q3" s="16">
        <v>10</v>
      </c>
      <c r="R3" s="13" t="s">
        <v>29</v>
      </c>
      <c r="S3" s="13" t="s">
        <v>30</v>
      </c>
      <c r="T3" s="11"/>
      <c r="U3" s="5"/>
      <c r="V3" s="5"/>
      <c r="W3" s="5"/>
      <c r="X3" s="5"/>
      <c r="Y3" s="5"/>
      <c r="Z3" s="5"/>
      <c r="AA3" s="5"/>
      <c r="AB3" s="5"/>
      <c r="AC3" s="5"/>
      <c r="AD3" s="5"/>
      <c r="AE3" s="5"/>
      <c r="AF3" s="5"/>
      <c r="AG3" s="5"/>
      <c r="AH3" s="5"/>
      <c r="AI3" s="5"/>
      <c r="AJ3" s="5"/>
      <c r="AK3" s="5"/>
      <c r="AL3" s="5"/>
      <c r="AM3" s="5"/>
      <c r="AN3" s="5"/>
      <c r="AO3" s="5"/>
      <c r="AP3" s="5"/>
      <c r="AQ3" s="5"/>
      <c r="AR3" s="5"/>
      <c r="AS3" s="5"/>
      <c r="AT3" s="6"/>
    </row>
    <row r="4" ht="55" customHeight="1" spans="1:46">
      <c r="A4" s="11"/>
      <c r="B4" s="12"/>
      <c r="C4" s="13" t="s">
        <v>31</v>
      </c>
      <c r="D4" s="14" t="s">
        <v>24</v>
      </c>
      <c r="E4" s="15" t="str">
        <f>_xlfn.DISPIMG("ID_2DCEC6EEA8FA4796AC9692F4E4EF0642",1)</f>
        <v>=DISPIMG("ID_2DCEC6EEA8FA4796AC9692F4E4EF0642",1)</v>
      </c>
      <c r="F4" s="13" t="s">
        <v>32</v>
      </c>
      <c r="G4" s="13" t="s">
        <v>33</v>
      </c>
      <c r="H4" s="13" t="s">
        <v>34</v>
      </c>
      <c r="I4" s="13" t="s">
        <v>28</v>
      </c>
      <c r="J4" s="13" t="s">
        <v>28</v>
      </c>
      <c r="K4" s="13" t="s">
        <v>28</v>
      </c>
      <c r="L4" s="13" t="s">
        <v>28</v>
      </c>
      <c r="M4" s="13" t="s">
        <v>28</v>
      </c>
      <c r="N4" s="16">
        <v>6</v>
      </c>
      <c r="O4" s="16">
        <v>0</v>
      </c>
      <c r="P4" s="16">
        <v>2</v>
      </c>
      <c r="Q4" s="16">
        <v>4</v>
      </c>
      <c r="R4" s="13" t="s">
        <v>35</v>
      </c>
      <c r="S4" s="13"/>
      <c r="T4" s="11"/>
      <c r="U4" s="5"/>
      <c r="V4" s="5"/>
      <c r="W4" s="5"/>
      <c r="X4" s="5"/>
      <c r="Y4" s="5"/>
      <c r="Z4" s="5"/>
      <c r="AA4" s="5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6"/>
    </row>
    <row r="5" ht="55" customHeight="1" spans="1:46">
      <c r="A5" s="11"/>
      <c r="B5" s="12"/>
      <c r="C5" s="13" t="s">
        <v>36</v>
      </c>
      <c r="D5" s="14" t="s">
        <v>24</v>
      </c>
      <c r="E5" s="15" t="str">
        <f>_xlfn.DISPIMG("ID_7F1CE574A9CE430E8AD28B2C947BD5FD",1)</f>
        <v>=DISPIMG("ID_7F1CE574A9CE430E8AD28B2C947BD5FD",1)</v>
      </c>
      <c r="F5" s="13" t="s">
        <v>37</v>
      </c>
      <c r="G5" s="13" t="s">
        <v>38</v>
      </c>
      <c r="H5" s="13" t="s">
        <v>39</v>
      </c>
      <c r="I5" s="13" t="s">
        <v>28</v>
      </c>
      <c r="J5" s="13" t="s">
        <v>28</v>
      </c>
      <c r="K5" s="13" t="s">
        <v>28</v>
      </c>
      <c r="L5" s="13" t="s">
        <v>28</v>
      </c>
      <c r="M5" s="13" t="s">
        <v>28</v>
      </c>
      <c r="N5" s="16">
        <v>0</v>
      </c>
      <c r="O5" s="16">
        <v>0</v>
      </c>
      <c r="P5" s="16">
        <v>2</v>
      </c>
      <c r="Q5" s="16">
        <v>2</v>
      </c>
      <c r="R5" s="13" t="s">
        <v>40</v>
      </c>
      <c r="S5" s="13"/>
      <c r="T5" s="11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  <c r="AH5" s="5"/>
      <c r="AI5" s="5"/>
      <c r="AJ5" s="5"/>
      <c r="AK5" s="5"/>
      <c r="AL5" s="5"/>
      <c r="AM5" s="5"/>
      <c r="AN5" s="5"/>
      <c r="AO5" s="5"/>
      <c r="AP5" s="5"/>
      <c r="AQ5" s="5"/>
      <c r="AR5" s="5"/>
      <c r="AS5" s="5"/>
      <c r="AT5" s="6"/>
    </row>
    <row r="6" ht="55" customHeight="1" spans="1:46">
      <c r="A6" s="11"/>
      <c r="B6" s="12"/>
      <c r="C6" s="13" t="s">
        <v>41</v>
      </c>
      <c r="D6" s="14" t="s">
        <v>24</v>
      </c>
      <c r="E6" s="15" t="str">
        <f>_xlfn.DISPIMG("ID_1A3A259B318F46F6B9E97EDF23722F7C",1)</f>
        <v>=DISPIMG("ID_1A3A259B318F46F6B9E97EDF23722F7C",1)</v>
      </c>
      <c r="F6" s="13" t="s">
        <v>42</v>
      </c>
      <c r="G6" s="13" t="s">
        <v>43</v>
      </c>
      <c r="H6" s="13" t="s">
        <v>44</v>
      </c>
      <c r="I6" s="13" t="s">
        <v>28</v>
      </c>
      <c r="J6" s="13" t="s">
        <v>28</v>
      </c>
      <c r="K6" s="13" t="s">
        <v>28</v>
      </c>
      <c r="L6" s="13" t="s">
        <v>28</v>
      </c>
      <c r="M6" s="13" t="s">
        <v>28</v>
      </c>
      <c r="N6" s="16">
        <v>2</v>
      </c>
      <c r="O6" s="16">
        <v>0</v>
      </c>
      <c r="P6" s="16">
        <v>0</v>
      </c>
      <c r="Q6" s="16">
        <v>1</v>
      </c>
      <c r="R6" s="13" t="s">
        <v>45</v>
      </c>
      <c r="S6" s="13"/>
      <c r="T6" s="11"/>
      <c r="U6" s="5"/>
      <c r="V6" s="5"/>
      <c r="W6" s="5"/>
      <c r="X6" s="5"/>
      <c r="Y6" s="5"/>
      <c r="Z6" s="5"/>
      <c r="AA6" s="5"/>
      <c r="AB6" s="5"/>
      <c r="AC6" s="5"/>
      <c r="AD6" s="5"/>
      <c r="AE6" s="5"/>
      <c r="AF6" s="5"/>
      <c r="AG6" s="5"/>
      <c r="AH6" s="5"/>
      <c r="AI6" s="5"/>
      <c r="AJ6" s="5"/>
      <c r="AK6" s="5"/>
      <c r="AL6" s="5"/>
      <c r="AM6" s="5"/>
      <c r="AN6" s="5"/>
      <c r="AO6" s="5"/>
      <c r="AP6" s="5"/>
      <c r="AQ6" s="5"/>
      <c r="AR6" s="5"/>
      <c r="AS6" s="5"/>
      <c r="AT6" s="6"/>
    </row>
    <row r="7" ht="55" customHeight="1" spans="1:46">
      <c r="A7" s="11"/>
      <c r="B7" s="12"/>
      <c r="C7" s="13" t="s">
        <v>46</v>
      </c>
      <c r="D7" s="14" t="s">
        <v>24</v>
      </c>
      <c r="E7" s="15" t="str">
        <f>_xlfn.DISPIMG("ID_5C0F242EB56A4F43B381B5A3C29F6C13",1)</f>
        <v>=DISPIMG("ID_5C0F242EB56A4F43B381B5A3C29F6C13",1)</v>
      </c>
      <c r="F7" s="13" t="s">
        <v>47</v>
      </c>
      <c r="G7" s="13" t="s">
        <v>48</v>
      </c>
      <c r="H7" s="13" t="s">
        <v>49</v>
      </c>
      <c r="I7" s="13" t="s">
        <v>28</v>
      </c>
      <c r="J7" s="13" t="s">
        <v>28</v>
      </c>
      <c r="K7" s="13" t="s">
        <v>28</v>
      </c>
      <c r="L7" s="13" t="s">
        <v>28</v>
      </c>
      <c r="M7" s="13" t="s">
        <v>28</v>
      </c>
      <c r="N7" s="16">
        <v>5</v>
      </c>
      <c r="O7" s="16">
        <v>0</v>
      </c>
      <c r="P7" s="16">
        <v>0</v>
      </c>
      <c r="Q7" s="16">
        <v>10</v>
      </c>
      <c r="R7" s="13" t="s">
        <v>29</v>
      </c>
      <c r="S7" s="13" t="s">
        <v>50</v>
      </c>
      <c r="T7" s="11"/>
      <c r="U7" s="5"/>
      <c r="V7" s="5"/>
      <c r="W7" s="5"/>
      <c r="X7" s="5"/>
      <c r="Y7" s="5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6"/>
    </row>
    <row r="8" ht="55" customHeight="1" spans="1:46">
      <c r="A8" s="11"/>
      <c r="B8" s="12"/>
      <c r="C8" s="13" t="s">
        <v>51</v>
      </c>
      <c r="D8" s="14" t="s">
        <v>24</v>
      </c>
      <c r="E8" s="15" t="str">
        <f>_xlfn.DISPIMG("ID_7B1FB2E30189484AA5D17BC5146DB601",1)</f>
        <v>=DISPIMG("ID_7B1FB2E30189484AA5D17BC5146DB601",1)</v>
      </c>
      <c r="F8" s="13" t="s">
        <v>52</v>
      </c>
      <c r="G8" s="13" t="s">
        <v>53</v>
      </c>
      <c r="H8" s="13" t="s">
        <v>54</v>
      </c>
      <c r="I8" s="13" t="s">
        <v>28</v>
      </c>
      <c r="J8" s="13" t="s">
        <v>28</v>
      </c>
      <c r="K8" s="13" t="s">
        <v>28</v>
      </c>
      <c r="L8" s="13" t="s">
        <v>28</v>
      </c>
      <c r="M8" s="13" t="s">
        <v>28</v>
      </c>
      <c r="N8" s="16">
        <v>1</v>
      </c>
      <c r="O8" s="16">
        <v>0</v>
      </c>
      <c r="P8" s="16">
        <v>6</v>
      </c>
      <c r="Q8" s="16">
        <v>0</v>
      </c>
      <c r="R8" s="13" t="s">
        <v>55</v>
      </c>
      <c r="S8" s="13"/>
      <c r="T8" s="11"/>
      <c r="U8" s="5"/>
      <c r="V8" s="5"/>
      <c r="W8" s="5"/>
      <c r="X8" s="5"/>
      <c r="Y8" s="5"/>
      <c r="Z8" s="5"/>
      <c r="AA8" s="5"/>
      <c r="AB8" s="5"/>
      <c r="AC8" s="5"/>
      <c r="AD8" s="5"/>
      <c r="AE8" s="5"/>
      <c r="AF8" s="5"/>
      <c r="AG8" s="5"/>
      <c r="AH8" s="5"/>
      <c r="AI8" s="5"/>
      <c r="AJ8" s="5"/>
      <c r="AK8" s="5"/>
      <c r="AL8" s="5"/>
      <c r="AM8" s="5"/>
      <c r="AN8" s="5"/>
      <c r="AO8" s="5"/>
      <c r="AP8" s="5"/>
      <c r="AQ8" s="5"/>
      <c r="AR8" s="5"/>
      <c r="AS8" s="5"/>
      <c r="AT8" s="6"/>
    </row>
    <row r="9" ht="55" customHeight="1" spans="1:46">
      <c r="A9" s="11"/>
      <c r="B9" s="12"/>
      <c r="C9" s="13" t="s">
        <v>56</v>
      </c>
      <c r="D9" s="14" t="s">
        <v>24</v>
      </c>
      <c r="E9" s="15" t="str">
        <f>_xlfn.DISPIMG("ID_20B61EF98885431F838F73ABF29A50A7",1)</f>
        <v>=DISPIMG("ID_20B61EF98885431F838F73ABF29A50A7",1)</v>
      </c>
      <c r="F9" s="13" t="s">
        <v>52</v>
      </c>
      <c r="G9" s="13" t="s">
        <v>57</v>
      </c>
      <c r="H9" s="13" t="s">
        <v>58</v>
      </c>
      <c r="I9" s="13" t="s">
        <v>28</v>
      </c>
      <c r="J9" s="13" t="s">
        <v>28</v>
      </c>
      <c r="K9" s="13" t="s">
        <v>28</v>
      </c>
      <c r="L9" s="13" t="s">
        <v>28</v>
      </c>
      <c r="M9" s="13" t="s">
        <v>28</v>
      </c>
      <c r="N9" s="16">
        <v>1</v>
      </c>
      <c r="O9" s="16">
        <v>0</v>
      </c>
      <c r="P9" s="16">
        <v>2</v>
      </c>
      <c r="Q9" s="16">
        <v>8</v>
      </c>
      <c r="R9" s="13" t="s">
        <v>59</v>
      </c>
      <c r="S9" s="13" t="s">
        <v>50</v>
      </c>
      <c r="T9" s="11"/>
      <c r="U9" s="5"/>
      <c r="V9" s="5"/>
      <c r="W9" s="5"/>
      <c r="X9" s="5"/>
      <c r="Y9" s="5"/>
      <c r="Z9" s="5"/>
      <c r="AA9" s="5"/>
      <c r="AB9" s="5"/>
      <c r="AC9" s="5"/>
      <c r="AD9" s="5"/>
      <c r="AE9" s="5"/>
      <c r="AF9" s="5"/>
      <c r="AG9" s="5"/>
      <c r="AH9" s="5"/>
      <c r="AI9" s="5"/>
      <c r="AJ9" s="5"/>
      <c r="AK9" s="5"/>
      <c r="AL9" s="5"/>
      <c r="AM9" s="5"/>
      <c r="AN9" s="5"/>
      <c r="AO9" s="5"/>
      <c r="AP9" s="5"/>
      <c r="AQ9" s="5"/>
      <c r="AR9" s="5"/>
      <c r="AS9" s="5"/>
      <c r="AT9" s="6"/>
    </row>
    <row r="10" ht="55" customHeight="1" spans="1:46">
      <c r="A10" s="11"/>
      <c r="B10" s="12"/>
      <c r="C10" s="13" t="s">
        <v>60</v>
      </c>
      <c r="D10" s="14" t="s">
        <v>24</v>
      </c>
      <c r="E10" s="15" t="str">
        <f>_xlfn.DISPIMG("ID_3EE7188A8660402EB40E535EF113DF35",1)</f>
        <v>=DISPIMG("ID_3EE7188A8660402EB40E535EF113DF35",1)</v>
      </c>
      <c r="F10" s="13" t="s">
        <v>47</v>
      </c>
      <c r="G10" s="13" t="s">
        <v>61</v>
      </c>
      <c r="H10" s="13" t="s">
        <v>62</v>
      </c>
      <c r="I10" s="13" t="s">
        <v>28</v>
      </c>
      <c r="J10" s="13" t="s">
        <v>28</v>
      </c>
      <c r="K10" s="13" t="s">
        <v>28</v>
      </c>
      <c r="L10" s="13" t="s">
        <v>28</v>
      </c>
      <c r="M10" s="13" t="s">
        <v>28</v>
      </c>
      <c r="N10" s="16">
        <v>8</v>
      </c>
      <c r="O10" s="16">
        <v>0</v>
      </c>
      <c r="P10" s="16">
        <v>0</v>
      </c>
      <c r="Q10" s="16">
        <v>3</v>
      </c>
      <c r="R10" s="13" t="s">
        <v>59</v>
      </c>
      <c r="S10" s="13"/>
      <c r="T10" s="11"/>
      <c r="U10" s="5"/>
      <c r="V10" s="5"/>
      <c r="W10" s="5"/>
      <c r="X10" s="5"/>
      <c r="Y10" s="5"/>
      <c r="Z10" s="5"/>
      <c r="AA10" s="5"/>
      <c r="AB10" s="5"/>
      <c r="AC10" s="5"/>
      <c r="AD10" s="5"/>
      <c r="AE10" s="5"/>
      <c r="AF10" s="5"/>
      <c r="AG10" s="5"/>
      <c r="AH10" s="5"/>
      <c r="AI10" s="5"/>
      <c r="AJ10" s="5"/>
      <c r="AK10" s="5"/>
      <c r="AL10" s="5"/>
      <c r="AM10" s="5"/>
      <c r="AN10" s="5"/>
      <c r="AO10" s="5"/>
      <c r="AP10" s="5"/>
      <c r="AQ10" s="5"/>
      <c r="AR10" s="5"/>
      <c r="AS10" s="5"/>
      <c r="AT10" s="6"/>
    </row>
    <row r="11" ht="55" customHeight="1" spans="1:46">
      <c r="A11" s="11"/>
      <c r="B11" s="12"/>
      <c r="C11" s="13" t="s">
        <v>63</v>
      </c>
      <c r="D11" s="14" t="s">
        <v>24</v>
      </c>
      <c r="E11" s="15" t="str">
        <f>_xlfn.DISPIMG("ID_FFEE99CEDC354CB7A4D65F2D93DB6A20",1)</f>
        <v>=DISPIMG("ID_FFEE99CEDC354CB7A4D65F2D93DB6A20",1)</v>
      </c>
      <c r="F11" s="13" t="s">
        <v>42</v>
      </c>
      <c r="G11" s="13" t="s">
        <v>64</v>
      </c>
      <c r="H11" s="13" t="s">
        <v>65</v>
      </c>
      <c r="I11" s="13" t="s">
        <v>28</v>
      </c>
      <c r="J11" s="13" t="s">
        <v>28</v>
      </c>
      <c r="K11" s="13" t="s">
        <v>28</v>
      </c>
      <c r="L11" s="13" t="s">
        <v>28</v>
      </c>
      <c r="M11" s="13" t="s">
        <v>28</v>
      </c>
      <c r="N11" s="16">
        <v>10</v>
      </c>
      <c r="O11" s="16">
        <v>0</v>
      </c>
      <c r="P11" s="16">
        <v>0</v>
      </c>
      <c r="Q11" s="16">
        <v>6</v>
      </c>
      <c r="R11" s="13" t="s">
        <v>66</v>
      </c>
      <c r="S11" s="13" t="s">
        <v>67</v>
      </c>
      <c r="T11" s="11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6"/>
    </row>
    <row r="12" ht="52" customHeight="1" spans="1:46">
      <c r="A12" s="11"/>
      <c r="B12" s="11"/>
      <c r="C12" s="13" t="s">
        <v>68</v>
      </c>
      <c r="D12" s="14" t="s">
        <v>24</v>
      </c>
      <c r="E12" s="15" t="str">
        <f>_xlfn.DISPIMG("ID_F7431A0790CD4F89A7728B1DB2065238",1)</f>
        <v>=DISPIMG("ID_F7431A0790CD4F89A7728B1DB2065238",1)</v>
      </c>
      <c r="F12" s="13" t="s">
        <v>69</v>
      </c>
      <c r="G12" s="13" t="s">
        <v>70</v>
      </c>
      <c r="H12" s="13" t="s">
        <v>71</v>
      </c>
      <c r="I12" s="13" t="s">
        <v>28</v>
      </c>
      <c r="J12" s="13" t="s">
        <v>28</v>
      </c>
      <c r="K12" s="13" t="s">
        <v>28</v>
      </c>
      <c r="L12" s="13" t="s">
        <v>28</v>
      </c>
      <c r="M12" s="13" t="s">
        <v>28</v>
      </c>
      <c r="N12" s="16">
        <v>6</v>
      </c>
      <c r="O12" s="16">
        <v>0</v>
      </c>
      <c r="P12" s="16">
        <v>0</v>
      </c>
      <c r="Q12" s="16">
        <v>4</v>
      </c>
      <c r="R12" s="13" t="s">
        <v>72</v>
      </c>
      <c r="S12" s="13"/>
      <c r="T12" s="11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6"/>
    </row>
    <row r="13" ht="54" customHeight="1" spans="1:46">
      <c r="A13" s="11" t="s">
        <v>73</v>
      </c>
      <c r="B13" s="12" t="s">
        <v>74</v>
      </c>
      <c r="C13" s="13" t="s">
        <v>75</v>
      </c>
      <c r="D13" s="14" t="s">
        <v>76</v>
      </c>
      <c r="E13" s="17" t="str">
        <f>_xlfn.DISPIMG("ID_C68201FCD4FB421EBE4694D98D113C3D",1)</f>
        <v>=DISPIMG("ID_C68201FCD4FB421EBE4694D98D113C3D",1)</v>
      </c>
      <c r="F13" s="13" t="s">
        <v>69</v>
      </c>
      <c r="G13" s="13" t="s">
        <v>77</v>
      </c>
      <c r="H13" s="13" t="s">
        <v>65</v>
      </c>
      <c r="I13" s="13" t="s">
        <v>78</v>
      </c>
      <c r="J13" s="13" t="s">
        <v>79</v>
      </c>
      <c r="K13" s="16">
        <v>150</v>
      </c>
      <c r="L13" s="13" t="s">
        <v>28</v>
      </c>
      <c r="M13" s="13" t="s">
        <v>28</v>
      </c>
      <c r="N13" s="16">
        <v>1</v>
      </c>
      <c r="O13" s="16">
        <v>0</v>
      </c>
      <c r="P13" s="16">
        <v>1</v>
      </c>
      <c r="Q13" s="16">
        <v>4</v>
      </c>
      <c r="R13" s="13" t="s">
        <v>80</v>
      </c>
      <c r="S13" s="13"/>
      <c r="T13" s="11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6"/>
    </row>
    <row r="14" ht="54" customHeight="1" spans="1:46">
      <c r="A14" s="11"/>
      <c r="B14" s="12"/>
      <c r="C14" s="13" t="s">
        <v>56</v>
      </c>
      <c r="D14" s="14" t="s">
        <v>76</v>
      </c>
      <c r="E14" s="17" t="str">
        <f>_xlfn.DISPIMG("ID_A22651F8CD714FB6B21714FB7908168E",1)</f>
        <v>=DISPIMG("ID_A22651F8CD714FB6B21714FB7908168E",1)</v>
      </c>
      <c r="F14" s="13" t="s">
        <v>47</v>
      </c>
      <c r="G14" s="13" t="s">
        <v>81</v>
      </c>
      <c r="H14" s="13" t="s">
        <v>82</v>
      </c>
      <c r="I14" s="13" t="s">
        <v>83</v>
      </c>
      <c r="J14" s="13" t="s">
        <v>84</v>
      </c>
      <c r="K14" s="16">
        <v>60</v>
      </c>
      <c r="L14" s="13" t="s">
        <v>28</v>
      </c>
      <c r="M14" s="13" t="s">
        <v>28</v>
      </c>
      <c r="N14" s="16">
        <v>2</v>
      </c>
      <c r="O14" s="16">
        <v>0</v>
      </c>
      <c r="P14" s="16">
        <v>2</v>
      </c>
      <c r="Q14" s="16">
        <v>6</v>
      </c>
      <c r="R14" s="13" t="s">
        <v>72</v>
      </c>
      <c r="S14" s="13"/>
      <c r="T14" s="11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  <c r="AJ14" s="5"/>
      <c r="AK14" s="5"/>
      <c r="AL14" s="5"/>
      <c r="AM14" s="5"/>
      <c r="AN14" s="5"/>
      <c r="AO14" s="5"/>
      <c r="AP14" s="5"/>
      <c r="AQ14" s="5"/>
      <c r="AR14" s="5"/>
      <c r="AS14" s="5"/>
      <c r="AT14" s="6"/>
    </row>
    <row r="15" ht="54" customHeight="1" spans="1:46">
      <c r="A15" s="11"/>
      <c r="B15" s="12"/>
      <c r="C15" s="13" t="s">
        <v>85</v>
      </c>
      <c r="D15" s="14" t="s">
        <v>76</v>
      </c>
      <c r="E15" s="17" t="str">
        <f>_xlfn.DISPIMG("ID_E0AD5EABA9394C75B7FB81A6341FC997",1)</f>
        <v>=DISPIMG("ID_E0AD5EABA9394C75B7FB81A6341FC997",1)</v>
      </c>
      <c r="F15" s="13" t="s">
        <v>47</v>
      </c>
      <c r="G15" s="13" t="s">
        <v>86</v>
      </c>
      <c r="H15" s="13" t="s">
        <v>87</v>
      </c>
      <c r="I15" s="13" t="s">
        <v>88</v>
      </c>
      <c r="J15" s="13" t="s">
        <v>89</v>
      </c>
      <c r="K15" s="16">
        <v>60</v>
      </c>
      <c r="L15" s="13" t="s">
        <v>28</v>
      </c>
      <c r="M15" s="13" t="s">
        <v>28</v>
      </c>
      <c r="N15" s="16">
        <v>1</v>
      </c>
      <c r="O15" s="16">
        <v>0</v>
      </c>
      <c r="P15" s="16">
        <v>0</v>
      </c>
      <c r="Q15" s="16">
        <v>8</v>
      </c>
      <c r="R15" s="13" t="s">
        <v>90</v>
      </c>
      <c r="S15" s="13"/>
      <c r="T15" s="11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  <c r="AJ15" s="5"/>
      <c r="AK15" s="5"/>
      <c r="AL15" s="5"/>
      <c r="AM15" s="5"/>
      <c r="AN15" s="5"/>
      <c r="AO15" s="5"/>
      <c r="AP15" s="5"/>
      <c r="AQ15" s="5"/>
      <c r="AR15" s="5"/>
      <c r="AS15" s="5"/>
      <c r="AT15" s="6"/>
    </row>
    <row r="16" ht="54" customHeight="1" spans="1:46">
      <c r="A16" s="11"/>
      <c r="B16" s="12"/>
      <c r="C16" s="13" t="s">
        <v>91</v>
      </c>
      <c r="D16" s="14" t="s">
        <v>76</v>
      </c>
      <c r="E16" s="17" t="str">
        <f>_xlfn.DISPIMG("ID_50D55DED3C4941C6A714722B926CEA70",1)</f>
        <v>=DISPIMG("ID_50D55DED3C4941C6A714722B926CEA70",1)</v>
      </c>
      <c r="F16" s="13" t="s">
        <v>37</v>
      </c>
      <c r="G16" s="13" t="s">
        <v>92</v>
      </c>
      <c r="H16" s="13" t="s">
        <v>65</v>
      </c>
      <c r="I16" s="13" t="s">
        <v>93</v>
      </c>
      <c r="J16" s="13" t="s">
        <v>94</v>
      </c>
      <c r="K16" s="16">
        <v>150</v>
      </c>
      <c r="L16" s="13" t="s">
        <v>28</v>
      </c>
      <c r="M16" s="13" t="s">
        <v>28</v>
      </c>
      <c r="N16" s="16">
        <v>0</v>
      </c>
      <c r="O16" s="16">
        <v>0</v>
      </c>
      <c r="P16" s="16">
        <v>0</v>
      </c>
      <c r="Q16" s="16">
        <v>10</v>
      </c>
      <c r="R16" s="13" t="s">
        <v>72</v>
      </c>
      <c r="S16" s="13" t="s">
        <v>95</v>
      </c>
      <c r="T16" s="11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/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6"/>
    </row>
    <row r="17" ht="54" customHeight="1" spans="1:46">
      <c r="A17" s="11"/>
      <c r="B17" s="12"/>
      <c r="C17" s="13" t="s">
        <v>96</v>
      </c>
      <c r="D17" s="14" t="s">
        <v>76</v>
      </c>
      <c r="E17" s="17" t="str">
        <f>_xlfn.DISPIMG("ID_89E810345E514390B99AA79B41407F0C",1)</f>
        <v>=DISPIMG("ID_89E810345E514390B99AA79B41407F0C",1)</v>
      </c>
      <c r="F17" s="13" t="s">
        <v>37</v>
      </c>
      <c r="G17" s="13" t="s">
        <v>97</v>
      </c>
      <c r="H17" s="13" t="s">
        <v>65</v>
      </c>
      <c r="I17" s="13" t="s">
        <v>98</v>
      </c>
      <c r="J17" s="13" t="s">
        <v>99</v>
      </c>
      <c r="K17" s="16">
        <v>150</v>
      </c>
      <c r="L17" s="13" t="s">
        <v>28</v>
      </c>
      <c r="M17" s="13" t="s">
        <v>28</v>
      </c>
      <c r="N17" s="16">
        <v>2</v>
      </c>
      <c r="O17" s="16">
        <v>0</v>
      </c>
      <c r="P17" s="16">
        <v>0</v>
      </c>
      <c r="Q17" s="16">
        <v>4</v>
      </c>
      <c r="R17" s="13" t="s">
        <v>80</v>
      </c>
      <c r="S17" s="13"/>
      <c r="T17" s="11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6"/>
    </row>
    <row r="18" ht="54" customHeight="1" spans="1:46">
      <c r="A18" s="11"/>
      <c r="B18" s="12"/>
      <c r="C18" s="13" t="s">
        <v>100</v>
      </c>
      <c r="D18" s="14" t="s">
        <v>76</v>
      </c>
      <c r="E18" s="17" t="str">
        <f>_xlfn.DISPIMG("ID_DE0E6C568B40448AAE07E133B2EB7B1F",1)</f>
        <v>=DISPIMG("ID_DE0E6C568B40448AAE07E133B2EB7B1F",1)</v>
      </c>
      <c r="F18" s="13" t="s">
        <v>37</v>
      </c>
      <c r="G18" s="13" t="s">
        <v>101</v>
      </c>
      <c r="H18" s="13" t="s">
        <v>102</v>
      </c>
      <c r="I18" s="13" t="s">
        <v>103</v>
      </c>
      <c r="J18" s="13" t="s">
        <v>94</v>
      </c>
      <c r="K18" s="16">
        <v>60</v>
      </c>
      <c r="L18" s="13" t="s">
        <v>28</v>
      </c>
      <c r="M18" s="13" t="s">
        <v>28</v>
      </c>
      <c r="N18" s="16">
        <v>0</v>
      </c>
      <c r="O18" s="16">
        <v>0</v>
      </c>
      <c r="P18" s="16">
        <v>0</v>
      </c>
      <c r="Q18" s="16">
        <v>6</v>
      </c>
      <c r="R18" s="13" t="s">
        <v>80</v>
      </c>
      <c r="S18" s="13"/>
      <c r="T18" s="11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5"/>
      <c r="AG18" s="5"/>
      <c r="AH18" s="5"/>
      <c r="AI18" s="5"/>
      <c r="AJ18" s="5"/>
      <c r="AK18" s="5"/>
      <c r="AL18" s="5"/>
      <c r="AM18" s="5"/>
      <c r="AN18" s="5"/>
      <c r="AO18" s="5"/>
      <c r="AP18" s="5"/>
      <c r="AQ18" s="5"/>
      <c r="AR18" s="5"/>
      <c r="AS18" s="5"/>
      <c r="AT18" s="6"/>
    </row>
    <row r="19" ht="54" customHeight="1" spans="1:46">
      <c r="A19" s="11"/>
      <c r="B19" s="12"/>
      <c r="C19" s="13" t="s">
        <v>104</v>
      </c>
      <c r="D19" s="14" t="s">
        <v>76</v>
      </c>
      <c r="E19" s="17" t="str">
        <f>_xlfn.DISPIMG("ID_FD3AE7D7A8484B4D9815422C6EBA7B27",1)</f>
        <v>=DISPIMG("ID_FD3AE7D7A8484B4D9815422C6EBA7B27",1)</v>
      </c>
      <c r="F19" s="13" t="s">
        <v>25</v>
      </c>
      <c r="G19" s="13" t="s">
        <v>105</v>
      </c>
      <c r="H19" s="13" t="s">
        <v>106</v>
      </c>
      <c r="I19" s="13" t="s">
        <v>107</v>
      </c>
      <c r="J19" s="13" t="s">
        <v>108</v>
      </c>
      <c r="K19" s="16">
        <v>60</v>
      </c>
      <c r="L19" s="13" t="s">
        <v>28</v>
      </c>
      <c r="M19" s="13" t="s">
        <v>28</v>
      </c>
      <c r="N19" s="16">
        <v>2</v>
      </c>
      <c r="O19" s="16">
        <v>0</v>
      </c>
      <c r="P19" s="16">
        <v>0</v>
      </c>
      <c r="Q19" s="16">
        <v>2</v>
      </c>
      <c r="R19" s="13" t="s">
        <v>40</v>
      </c>
      <c r="S19" s="13"/>
      <c r="T19" s="11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  <c r="AF19" s="5"/>
      <c r="AG19" s="5"/>
      <c r="AH19" s="5"/>
      <c r="AI19" s="5"/>
      <c r="AJ19" s="5"/>
      <c r="AK19" s="5"/>
      <c r="AL19" s="5"/>
      <c r="AM19" s="5"/>
      <c r="AN19" s="5"/>
      <c r="AO19" s="5"/>
      <c r="AP19" s="5"/>
      <c r="AQ19" s="5"/>
      <c r="AR19" s="5"/>
      <c r="AS19" s="5"/>
      <c r="AT19" s="6"/>
    </row>
    <row r="20" ht="54" customHeight="1" spans="1:46">
      <c r="A20" s="11"/>
      <c r="B20" s="12"/>
      <c r="C20" s="13" t="s">
        <v>109</v>
      </c>
      <c r="D20" s="14" t="s">
        <v>76</v>
      </c>
      <c r="E20" s="17" t="str">
        <f>_xlfn.DISPIMG("ID_9D5A8816B5F74F9584D3344A27FB450D",1)</f>
        <v>=DISPIMG("ID_9D5A8816B5F74F9584D3344A27FB450D",1)</v>
      </c>
      <c r="F20" s="13" t="s">
        <v>47</v>
      </c>
      <c r="G20" s="13" t="s">
        <v>110</v>
      </c>
      <c r="H20" s="13" t="s">
        <v>111</v>
      </c>
      <c r="I20" s="13" t="s">
        <v>112</v>
      </c>
      <c r="J20" s="13" t="s">
        <v>113</v>
      </c>
      <c r="K20" s="16">
        <v>60</v>
      </c>
      <c r="L20" s="13" t="s">
        <v>28</v>
      </c>
      <c r="M20" s="13" t="s">
        <v>28</v>
      </c>
      <c r="N20" s="16">
        <v>0</v>
      </c>
      <c r="O20" s="16">
        <v>0</v>
      </c>
      <c r="P20" s="16">
        <v>0</v>
      </c>
      <c r="Q20" s="16">
        <v>10</v>
      </c>
      <c r="R20" s="13" t="s">
        <v>72</v>
      </c>
      <c r="S20" s="13"/>
      <c r="T20" s="11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6"/>
    </row>
    <row r="21" ht="54" customHeight="1" spans="1:46">
      <c r="A21" s="11"/>
      <c r="B21" s="12"/>
      <c r="C21" s="13" t="s">
        <v>114</v>
      </c>
      <c r="D21" s="14" t="s">
        <v>76</v>
      </c>
      <c r="E21" s="17" t="str">
        <f>_xlfn.DISPIMG("ID_283316A9A94A48DFBF26566C8693D915",1)</f>
        <v>=DISPIMG("ID_283316A9A94A48DFBF26566C8693D915",1)</v>
      </c>
      <c r="F21" s="13" t="s">
        <v>32</v>
      </c>
      <c r="G21" s="13" t="s">
        <v>115</v>
      </c>
      <c r="H21" s="13" t="s">
        <v>116</v>
      </c>
      <c r="I21" s="13" t="s">
        <v>117</v>
      </c>
      <c r="J21" s="13" t="s">
        <v>118</v>
      </c>
      <c r="K21" s="16">
        <v>60</v>
      </c>
      <c r="L21" s="13" t="s">
        <v>28</v>
      </c>
      <c r="M21" s="13" t="s">
        <v>28</v>
      </c>
      <c r="N21" s="16">
        <v>0</v>
      </c>
      <c r="O21" s="16">
        <v>0</v>
      </c>
      <c r="P21" s="16">
        <v>2</v>
      </c>
      <c r="Q21" s="16">
        <v>10</v>
      </c>
      <c r="R21" s="13" t="s">
        <v>35</v>
      </c>
      <c r="S21" s="13"/>
      <c r="T21" s="11"/>
      <c r="U21" s="5"/>
      <c r="V21" s="5"/>
      <c r="W21" s="5"/>
      <c r="X21" s="5"/>
      <c r="Y21" s="5"/>
      <c r="Z21" s="5"/>
      <c r="AA21" s="5"/>
      <c r="AB21" s="5"/>
      <c r="AC21" s="5"/>
      <c r="AD21" s="5"/>
      <c r="AE21" s="5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6"/>
    </row>
    <row r="22" ht="54" customHeight="1" spans="1:46">
      <c r="A22" s="11"/>
      <c r="B22" s="12"/>
      <c r="C22" s="13" t="s">
        <v>68</v>
      </c>
      <c r="D22" s="14" t="s">
        <v>76</v>
      </c>
      <c r="E22" s="17" t="str">
        <f>_xlfn.DISPIMG("ID_650A694926C94A6E818529F35EB82340",1)</f>
        <v>=DISPIMG("ID_650A694926C94A6E818529F35EB82340",1)</v>
      </c>
      <c r="F22" s="13" t="s">
        <v>37</v>
      </c>
      <c r="G22" s="13" t="s">
        <v>119</v>
      </c>
      <c r="H22" s="13" t="s">
        <v>120</v>
      </c>
      <c r="I22" s="13" t="s">
        <v>121</v>
      </c>
      <c r="J22" s="13" t="s">
        <v>122</v>
      </c>
      <c r="K22" s="16">
        <v>90</v>
      </c>
      <c r="L22" s="13" t="s">
        <v>28</v>
      </c>
      <c r="M22" s="13" t="s">
        <v>28</v>
      </c>
      <c r="N22" s="16">
        <v>0</v>
      </c>
      <c r="O22" s="16">
        <v>0</v>
      </c>
      <c r="P22" s="16">
        <v>0</v>
      </c>
      <c r="Q22" s="16">
        <v>10</v>
      </c>
      <c r="R22" s="13" t="s">
        <v>72</v>
      </c>
      <c r="S22" s="13"/>
      <c r="T22" s="11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5"/>
      <c r="AH22" s="5"/>
      <c r="AI22" s="5"/>
      <c r="AJ22" s="5"/>
      <c r="AK22" s="5"/>
      <c r="AL22" s="5"/>
      <c r="AM22" s="5"/>
      <c r="AN22" s="5"/>
      <c r="AO22" s="5"/>
      <c r="AP22" s="5"/>
      <c r="AQ22" s="5"/>
      <c r="AR22" s="5"/>
      <c r="AS22" s="5"/>
      <c r="AT22" s="6"/>
    </row>
    <row r="23" ht="53" customHeight="1" spans="1:46">
      <c r="A23" s="11" t="s">
        <v>123</v>
      </c>
      <c r="B23" s="12" t="s">
        <v>124</v>
      </c>
      <c r="C23" s="13" t="s">
        <v>68</v>
      </c>
      <c r="D23" s="14" t="s">
        <v>125</v>
      </c>
      <c r="E23" s="15" t="str">
        <f>_xlfn.DISPIMG("ID_5CBB0FE09E5B4560903709553BD902E9",1)</f>
        <v>=DISPIMG("ID_5CBB0FE09E5B4560903709553BD902E9",1)</v>
      </c>
      <c r="F23" s="13" t="s">
        <v>32</v>
      </c>
      <c r="G23" s="13" t="s">
        <v>126</v>
      </c>
      <c r="H23" s="13" t="s">
        <v>127</v>
      </c>
      <c r="I23" s="13" t="s">
        <v>28</v>
      </c>
      <c r="J23" s="13" t="s">
        <v>28</v>
      </c>
      <c r="K23" s="13" t="s">
        <v>28</v>
      </c>
      <c r="L23" s="13" t="s">
        <v>28</v>
      </c>
      <c r="M23" s="13" t="s">
        <v>28</v>
      </c>
      <c r="N23" s="16">
        <v>2</v>
      </c>
      <c r="O23" s="16">
        <v>0</v>
      </c>
      <c r="P23" s="16">
        <v>0</v>
      </c>
      <c r="Q23" s="16">
        <v>0</v>
      </c>
      <c r="R23" s="13" t="s">
        <v>128</v>
      </c>
      <c r="S23" s="18"/>
      <c r="T23" s="11"/>
      <c r="U23" s="5"/>
      <c r="V23" s="5"/>
      <c r="W23" s="5"/>
      <c r="X23" s="5"/>
      <c r="Y23" s="5"/>
      <c r="Z23" s="5"/>
      <c r="AA23" s="5"/>
      <c r="AB23" s="5"/>
      <c r="AC23" s="5"/>
      <c r="AD23" s="5"/>
      <c r="AE23" s="5"/>
      <c r="AF23" s="5"/>
      <c r="AG23" s="5"/>
      <c r="AH23" s="5"/>
      <c r="AI23" s="5"/>
      <c r="AJ23" s="5"/>
      <c r="AK23" s="5"/>
      <c r="AL23" s="5"/>
      <c r="AM23" s="5"/>
      <c r="AN23" s="5"/>
      <c r="AO23" s="5"/>
      <c r="AP23" s="5"/>
      <c r="AQ23" s="5"/>
      <c r="AR23" s="5"/>
      <c r="AS23" s="5"/>
      <c r="AT23" s="6"/>
    </row>
    <row r="24" ht="53" customHeight="1" spans="1:46">
      <c r="A24" s="11"/>
      <c r="B24" s="12"/>
      <c r="C24" s="13" t="s">
        <v>129</v>
      </c>
      <c r="D24" s="14" t="s">
        <v>125</v>
      </c>
      <c r="E24" s="15" t="str">
        <f>_xlfn.DISPIMG("ID_842B75789FF04355A01FA370AD2450CE",1)</f>
        <v>=DISPIMG("ID_842B75789FF04355A01FA370AD2450CE",1)</v>
      </c>
      <c r="F24" s="13" t="s">
        <v>37</v>
      </c>
      <c r="G24" s="13" t="s">
        <v>101</v>
      </c>
      <c r="H24" s="13" t="s">
        <v>130</v>
      </c>
      <c r="I24" s="13" t="s">
        <v>28</v>
      </c>
      <c r="J24" s="13" t="s">
        <v>28</v>
      </c>
      <c r="K24" s="13" t="s">
        <v>28</v>
      </c>
      <c r="L24" s="13" t="s">
        <v>28</v>
      </c>
      <c r="M24" s="13" t="s">
        <v>28</v>
      </c>
      <c r="N24" s="16">
        <v>5</v>
      </c>
      <c r="O24" s="16">
        <v>0</v>
      </c>
      <c r="P24" s="16">
        <v>2</v>
      </c>
      <c r="Q24" s="16">
        <v>9</v>
      </c>
      <c r="R24" s="13" t="s">
        <v>66</v>
      </c>
      <c r="S24" s="18" t="s">
        <v>131</v>
      </c>
      <c r="T24" s="11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6"/>
    </row>
    <row r="25" ht="53" customHeight="1" spans="1:46">
      <c r="A25" s="11"/>
      <c r="B25" s="12"/>
      <c r="C25" s="13" t="s">
        <v>132</v>
      </c>
      <c r="D25" s="14" t="s">
        <v>125</v>
      </c>
      <c r="E25" s="15" t="str">
        <f>_xlfn.DISPIMG("ID_BA658B8B788346AC99EAE747029E4DC4",1)</f>
        <v>=DISPIMG("ID_BA658B8B788346AC99EAE747029E4DC4",1)</v>
      </c>
      <c r="F25" s="13" t="s">
        <v>37</v>
      </c>
      <c r="G25" s="13" t="s">
        <v>133</v>
      </c>
      <c r="H25" s="13" t="s">
        <v>134</v>
      </c>
      <c r="I25" s="13" t="s">
        <v>28</v>
      </c>
      <c r="J25" s="13" t="s">
        <v>28</v>
      </c>
      <c r="K25" s="13" t="s">
        <v>28</v>
      </c>
      <c r="L25" s="13" t="s">
        <v>28</v>
      </c>
      <c r="M25" s="13" t="s">
        <v>28</v>
      </c>
      <c r="N25" s="16">
        <v>11</v>
      </c>
      <c r="O25" s="16">
        <v>3</v>
      </c>
      <c r="P25" s="16">
        <v>0</v>
      </c>
      <c r="Q25" s="16">
        <v>6</v>
      </c>
      <c r="R25" s="13" t="s">
        <v>135</v>
      </c>
      <c r="S25" s="18"/>
      <c r="T25" s="11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  <c r="AI25" s="5"/>
      <c r="AJ25" s="5"/>
      <c r="AK25" s="5"/>
      <c r="AL25" s="5"/>
      <c r="AM25" s="5"/>
      <c r="AN25" s="5"/>
      <c r="AO25" s="5"/>
      <c r="AP25" s="5"/>
      <c r="AQ25" s="5"/>
      <c r="AR25" s="5"/>
      <c r="AS25" s="5"/>
      <c r="AT25" s="6"/>
    </row>
    <row r="26" ht="53" customHeight="1" spans="1:46">
      <c r="A26" s="11"/>
      <c r="B26" s="12"/>
      <c r="C26" s="13" t="s">
        <v>136</v>
      </c>
      <c r="D26" s="14" t="s">
        <v>125</v>
      </c>
      <c r="E26" s="15" t="str">
        <f>_xlfn.DISPIMG("ID_5EB027C33A9B41E49FF99026F241DB9C",1)</f>
        <v>=DISPIMG("ID_5EB027C33A9B41E49FF99026F241DB9C",1)</v>
      </c>
      <c r="F26" s="13" t="s">
        <v>25</v>
      </c>
      <c r="G26" s="13" t="s">
        <v>137</v>
      </c>
      <c r="H26" s="13" t="s">
        <v>138</v>
      </c>
      <c r="I26" s="13" t="s">
        <v>28</v>
      </c>
      <c r="J26" s="13" t="s">
        <v>28</v>
      </c>
      <c r="K26" s="13" t="s">
        <v>28</v>
      </c>
      <c r="L26" s="13" t="s">
        <v>28</v>
      </c>
      <c r="M26" s="13" t="s">
        <v>28</v>
      </c>
      <c r="N26" s="16">
        <v>1</v>
      </c>
      <c r="O26" s="16">
        <v>0</v>
      </c>
      <c r="P26" s="16">
        <v>0</v>
      </c>
      <c r="Q26" s="16">
        <v>5</v>
      </c>
      <c r="R26" s="13" t="s">
        <v>80</v>
      </c>
      <c r="S26" s="18"/>
      <c r="T26" s="11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6"/>
    </row>
    <row r="27" ht="53" customHeight="1" spans="1:46">
      <c r="A27" s="11"/>
      <c r="B27" s="12"/>
      <c r="C27" s="13" t="s">
        <v>139</v>
      </c>
      <c r="D27" s="14" t="s">
        <v>125</v>
      </c>
      <c r="E27" s="15" t="str">
        <f>_xlfn.DISPIMG("ID_F00172ED967942DEBD3F64604B9C62F8",1)</f>
        <v>=DISPIMG("ID_F00172ED967942DEBD3F64604B9C62F8",1)</v>
      </c>
      <c r="F27" s="13" t="s">
        <v>52</v>
      </c>
      <c r="G27" s="13" t="s">
        <v>140</v>
      </c>
      <c r="H27" s="13" t="s">
        <v>54</v>
      </c>
      <c r="I27" s="13" t="s">
        <v>28</v>
      </c>
      <c r="J27" s="13" t="s">
        <v>28</v>
      </c>
      <c r="K27" s="13" t="s">
        <v>28</v>
      </c>
      <c r="L27" s="13" t="s">
        <v>28</v>
      </c>
      <c r="M27" s="13" t="s">
        <v>28</v>
      </c>
      <c r="N27" s="16">
        <v>0</v>
      </c>
      <c r="O27" s="16">
        <v>0</v>
      </c>
      <c r="P27" s="16">
        <v>0</v>
      </c>
      <c r="Q27" s="16">
        <v>0</v>
      </c>
      <c r="R27" s="13" t="s">
        <v>141</v>
      </c>
      <c r="S27" s="18"/>
      <c r="T27" s="11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/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6"/>
    </row>
    <row r="28" ht="53" customHeight="1" spans="1:46">
      <c r="A28" s="11"/>
      <c r="B28" s="12"/>
      <c r="C28" s="13" t="s">
        <v>142</v>
      </c>
      <c r="D28" s="14" t="s">
        <v>125</v>
      </c>
      <c r="E28" s="15" t="str">
        <f>_xlfn.DISPIMG("ID_FB3FEC03C90C471FBD737D340E542067",1)</f>
        <v>=DISPIMG("ID_FB3FEC03C90C471FBD737D340E542067",1)</v>
      </c>
      <c r="F28" s="13" t="s">
        <v>47</v>
      </c>
      <c r="G28" s="13" t="s">
        <v>143</v>
      </c>
      <c r="H28" s="13" t="s">
        <v>144</v>
      </c>
      <c r="I28" s="13" t="s">
        <v>28</v>
      </c>
      <c r="J28" s="13" t="s">
        <v>28</v>
      </c>
      <c r="K28" s="13" t="s">
        <v>28</v>
      </c>
      <c r="L28" s="13" t="s">
        <v>28</v>
      </c>
      <c r="M28" s="13" t="s">
        <v>28</v>
      </c>
      <c r="N28" s="16">
        <v>3</v>
      </c>
      <c r="O28" s="16">
        <v>0</v>
      </c>
      <c r="P28" s="16">
        <v>0</v>
      </c>
      <c r="Q28" s="16">
        <v>4</v>
      </c>
      <c r="R28" s="13" t="s">
        <v>55</v>
      </c>
      <c r="S28" s="18"/>
      <c r="T28" s="11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6"/>
    </row>
    <row r="29" ht="53" customHeight="1" spans="1:46">
      <c r="A29" s="11"/>
      <c r="B29" s="12"/>
      <c r="C29" s="13" t="s">
        <v>145</v>
      </c>
      <c r="D29" s="14" t="s">
        <v>125</v>
      </c>
      <c r="E29" s="15" t="str">
        <f>_xlfn.DISPIMG("ID_8647EDD192A44A73911DCE68E327AF69",1)</f>
        <v>=DISPIMG("ID_8647EDD192A44A73911DCE68E327AF69",1)</v>
      </c>
      <c r="F29" s="13" t="s">
        <v>47</v>
      </c>
      <c r="G29" s="13" t="s">
        <v>146</v>
      </c>
      <c r="H29" s="13" t="s">
        <v>49</v>
      </c>
      <c r="I29" s="13" t="s">
        <v>28</v>
      </c>
      <c r="J29" s="13" t="s">
        <v>28</v>
      </c>
      <c r="K29" s="13" t="s">
        <v>28</v>
      </c>
      <c r="L29" s="13" t="s">
        <v>28</v>
      </c>
      <c r="M29" s="13" t="s">
        <v>28</v>
      </c>
      <c r="N29" s="16">
        <v>4</v>
      </c>
      <c r="O29" s="16">
        <v>0</v>
      </c>
      <c r="P29" s="16">
        <v>0</v>
      </c>
      <c r="Q29" s="16">
        <v>5</v>
      </c>
      <c r="R29" s="13" t="s">
        <v>90</v>
      </c>
      <c r="S29" s="18"/>
      <c r="T29" s="11"/>
      <c r="U29" s="5"/>
      <c r="V29" s="5"/>
      <c r="W29" s="5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  <c r="AJ29" s="5"/>
      <c r="AK29" s="5"/>
      <c r="AL29" s="5"/>
      <c r="AM29" s="5"/>
      <c r="AN29" s="5"/>
      <c r="AO29" s="5"/>
      <c r="AP29" s="5"/>
      <c r="AQ29" s="5"/>
      <c r="AR29" s="5"/>
      <c r="AS29" s="5"/>
      <c r="AT29" s="6"/>
    </row>
    <row r="30" ht="53" customHeight="1" spans="1:46">
      <c r="A30" s="11"/>
      <c r="B30" s="12"/>
      <c r="C30" s="13" t="s">
        <v>91</v>
      </c>
      <c r="D30" s="14" t="s">
        <v>125</v>
      </c>
      <c r="E30" s="15" t="str">
        <f>_xlfn.DISPIMG("ID_D02FE928C36246D9BE2B452E61A509D8",1)</f>
        <v>=DISPIMG("ID_D02FE928C36246D9BE2B452E61A509D8",1)</v>
      </c>
      <c r="F30" s="13" t="s">
        <v>69</v>
      </c>
      <c r="G30" s="13" t="s">
        <v>147</v>
      </c>
      <c r="H30" s="13" t="s">
        <v>148</v>
      </c>
      <c r="I30" s="13" t="s">
        <v>28</v>
      </c>
      <c r="J30" s="13" t="s">
        <v>28</v>
      </c>
      <c r="K30" s="13" t="s">
        <v>28</v>
      </c>
      <c r="L30" s="13" t="s">
        <v>28</v>
      </c>
      <c r="M30" s="13" t="s">
        <v>28</v>
      </c>
      <c r="N30" s="16">
        <v>1</v>
      </c>
      <c r="O30" s="16">
        <v>0</v>
      </c>
      <c r="P30" s="16">
        <v>0</v>
      </c>
      <c r="Q30" s="16">
        <v>1</v>
      </c>
      <c r="R30" s="13" t="s">
        <v>128</v>
      </c>
      <c r="S30" s="18"/>
      <c r="T30" s="11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  <c r="AJ30" s="5"/>
      <c r="AK30" s="5"/>
      <c r="AL30" s="5"/>
      <c r="AM30" s="5"/>
      <c r="AN30" s="5"/>
      <c r="AO30" s="5"/>
      <c r="AP30" s="5"/>
      <c r="AQ30" s="5"/>
      <c r="AR30" s="5"/>
      <c r="AS30" s="5"/>
      <c r="AT30" s="6"/>
    </row>
    <row r="31" ht="53" customHeight="1" spans="1:46">
      <c r="A31" s="11"/>
      <c r="B31" s="12"/>
      <c r="C31" s="13" t="s">
        <v>149</v>
      </c>
      <c r="D31" s="14" t="s">
        <v>125</v>
      </c>
      <c r="E31" s="15" t="str">
        <f>_xlfn.DISPIMG("ID_1D48548CEF1E4CC382369BED62A0134C",1)</f>
        <v>=DISPIMG("ID_1D48548CEF1E4CC382369BED62A0134C",1)</v>
      </c>
      <c r="F31" s="13" t="s">
        <v>47</v>
      </c>
      <c r="G31" s="13" t="s">
        <v>150</v>
      </c>
      <c r="H31" s="13" t="s">
        <v>151</v>
      </c>
      <c r="I31" s="13" t="s">
        <v>28</v>
      </c>
      <c r="J31" s="13" t="s">
        <v>28</v>
      </c>
      <c r="K31" s="13" t="s">
        <v>28</v>
      </c>
      <c r="L31" s="13" t="s">
        <v>28</v>
      </c>
      <c r="M31" s="13" t="s">
        <v>28</v>
      </c>
      <c r="N31" s="16">
        <v>12</v>
      </c>
      <c r="O31" s="16">
        <v>0</v>
      </c>
      <c r="P31" s="16">
        <v>0</v>
      </c>
      <c r="Q31" s="16">
        <v>0</v>
      </c>
      <c r="R31" s="13" t="s">
        <v>35</v>
      </c>
      <c r="S31" s="18"/>
      <c r="T31" s="11"/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  <c r="AJ31" s="5"/>
      <c r="AK31" s="5"/>
      <c r="AL31" s="5"/>
      <c r="AM31" s="5"/>
      <c r="AN31" s="5"/>
      <c r="AO31" s="5"/>
      <c r="AP31" s="5"/>
      <c r="AQ31" s="5"/>
      <c r="AR31" s="5"/>
      <c r="AS31" s="5"/>
      <c r="AT31" s="6"/>
    </row>
    <row r="32" ht="61" customHeight="1" spans="1:46">
      <c r="A32" s="11"/>
      <c r="B32" s="12"/>
      <c r="C32" s="13" t="s">
        <v>152</v>
      </c>
      <c r="D32" s="14" t="s">
        <v>125</v>
      </c>
      <c r="E32" s="15" t="str">
        <f>_xlfn.DISPIMG("ID_D7D556A08775485896077B87476790FD",1)</f>
        <v>=DISPIMG("ID_D7D556A08775485896077B87476790FD",1)</v>
      </c>
      <c r="F32" s="13" t="s">
        <v>47</v>
      </c>
      <c r="G32" s="13" t="s">
        <v>153</v>
      </c>
      <c r="H32" s="13" t="s">
        <v>154</v>
      </c>
      <c r="I32" s="13" t="s">
        <v>28</v>
      </c>
      <c r="J32" s="13" t="s">
        <v>28</v>
      </c>
      <c r="K32" s="13" t="s">
        <v>28</v>
      </c>
      <c r="L32" s="13" t="s">
        <v>28</v>
      </c>
      <c r="M32" s="13" t="s">
        <v>28</v>
      </c>
      <c r="N32" s="16">
        <v>1</v>
      </c>
      <c r="O32" s="16">
        <v>0</v>
      </c>
      <c r="P32" s="16">
        <v>0</v>
      </c>
      <c r="Q32" s="16">
        <v>7</v>
      </c>
      <c r="R32" s="13" t="s">
        <v>155</v>
      </c>
      <c r="S32" s="18"/>
      <c r="T32" s="11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  <c r="AJ32" s="5"/>
      <c r="AK32" s="5"/>
      <c r="AL32" s="5"/>
      <c r="AM32" s="5"/>
      <c r="AN32" s="5"/>
      <c r="AO32" s="5"/>
      <c r="AP32" s="5"/>
      <c r="AQ32" s="5"/>
      <c r="AR32" s="5"/>
      <c r="AS32" s="5"/>
      <c r="AT32" s="6"/>
    </row>
    <row r="33" ht="53" customHeight="1" spans="1:55">
      <c r="A33" s="11" t="s">
        <v>156</v>
      </c>
      <c r="B33" s="12" t="s">
        <v>157</v>
      </c>
      <c r="C33" s="19" t="s">
        <v>158</v>
      </c>
      <c r="D33" s="14" t="s">
        <v>159</v>
      </c>
      <c r="E33" s="20" t="str">
        <f>_xlfn.DISPIMG("ID_237881274DE44C7CBD915FBF7F27ECA3",1)</f>
        <v>=DISPIMG("ID_237881274DE44C7CBD915FBF7F27ECA3",1)</v>
      </c>
      <c r="F33" s="19" t="s">
        <v>69</v>
      </c>
      <c r="G33" s="19" t="s">
        <v>160</v>
      </c>
      <c r="H33" s="19" t="s">
        <v>161</v>
      </c>
      <c r="I33" s="19" t="s">
        <v>162</v>
      </c>
      <c r="J33" s="19" t="s">
        <v>163</v>
      </c>
      <c r="K33" s="21">
        <v>50</v>
      </c>
      <c r="L33" s="13" t="s">
        <v>28</v>
      </c>
      <c r="M33" s="13" t="s">
        <v>28</v>
      </c>
      <c r="N33" s="21">
        <v>15</v>
      </c>
      <c r="O33" s="21">
        <v>0</v>
      </c>
      <c r="P33" s="21">
        <v>0</v>
      </c>
      <c r="Q33" s="21">
        <v>15</v>
      </c>
      <c r="R33" s="19" t="s">
        <v>164</v>
      </c>
      <c r="S33" s="18"/>
      <c r="T33" s="11"/>
      <c r="U33" s="5"/>
      <c r="V33" s="5"/>
      <c r="W33" s="5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  <c r="AJ33" s="5"/>
      <c r="AK33" s="5"/>
      <c r="AL33" s="5"/>
      <c r="AM33" s="5"/>
      <c r="AN33" s="5"/>
      <c r="AO33" s="5"/>
      <c r="AP33" s="5"/>
      <c r="AQ33" s="5"/>
      <c r="AR33" s="5"/>
      <c r="AS33" s="5"/>
      <c r="AT33" s="6"/>
    </row>
    <row r="34" ht="53" customHeight="1" spans="1:55">
      <c r="A34" s="11"/>
      <c r="B34" s="12"/>
      <c r="C34" s="19" t="s">
        <v>165</v>
      </c>
      <c r="D34" s="14" t="s">
        <v>159</v>
      </c>
      <c r="E34" s="20" t="str">
        <f>_xlfn.DISPIMG("ID_9F5AA0D83DD14E6F81D5E8EB581E9A76",1)</f>
        <v>=DISPIMG("ID_9F5AA0D83DD14E6F81D5E8EB581E9A76",1)</v>
      </c>
      <c r="F34" s="19" t="s">
        <v>42</v>
      </c>
      <c r="G34" s="19" t="s">
        <v>166</v>
      </c>
      <c r="H34" s="19" t="s">
        <v>167</v>
      </c>
      <c r="I34" s="19" t="s">
        <v>168</v>
      </c>
      <c r="J34" s="19" t="s">
        <v>169</v>
      </c>
      <c r="K34" s="21">
        <v>50</v>
      </c>
      <c r="L34" s="13" t="s">
        <v>28</v>
      </c>
      <c r="M34" s="13" t="s">
        <v>28</v>
      </c>
      <c r="N34" s="21">
        <v>0</v>
      </c>
      <c r="O34" s="21">
        <v>5</v>
      </c>
      <c r="P34" s="21">
        <v>10</v>
      </c>
      <c r="Q34" s="21">
        <v>5</v>
      </c>
      <c r="R34" s="19" t="s">
        <v>135</v>
      </c>
      <c r="S34" s="18"/>
      <c r="T34" s="11"/>
      <c r="U34" s="5"/>
      <c r="V34" s="5"/>
      <c r="W34" s="5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  <c r="AJ34" s="5"/>
      <c r="AK34" s="5"/>
      <c r="AL34" s="5"/>
      <c r="AM34" s="5"/>
      <c r="AN34" s="5"/>
      <c r="AO34" s="5"/>
      <c r="AP34" s="5"/>
      <c r="AQ34" s="5"/>
      <c r="AR34" s="5"/>
      <c r="AS34" s="5"/>
      <c r="AT34" s="6"/>
    </row>
    <row r="35" ht="53" customHeight="1" spans="1:55">
      <c r="A35" s="11"/>
      <c r="B35" s="12"/>
      <c r="C35" s="19" t="s">
        <v>170</v>
      </c>
      <c r="D35" s="14" t="s">
        <v>159</v>
      </c>
      <c r="E35" s="20" t="str">
        <f>_xlfn.DISPIMG("ID_80DC4BED9E8F4B02AF4CF9041EA0134D",1)</f>
        <v>=DISPIMG("ID_80DC4BED9E8F4B02AF4CF9041EA0134D",1)</v>
      </c>
      <c r="F35" s="19" t="s">
        <v>32</v>
      </c>
      <c r="G35" s="19" t="s">
        <v>171</v>
      </c>
      <c r="H35" s="19" t="s">
        <v>172</v>
      </c>
      <c r="I35" s="19" t="s">
        <v>173</v>
      </c>
      <c r="J35" s="19" t="s">
        <v>174</v>
      </c>
      <c r="K35" s="21">
        <v>80</v>
      </c>
      <c r="L35" s="13" t="s">
        <v>28</v>
      </c>
      <c r="M35" s="13" t="s">
        <v>28</v>
      </c>
      <c r="N35" s="21">
        <v>15</v>
      </c>
      <c r="O35" s="21">
        <v>1</v>
      </c>
      <c r="P35" s="21">
        <v>2</v>
      </c>
      <c r="Q35" s="21">
        <v>2</v>
      </c>
      <c r="R35" s="19" t="s">
        <v>135</v>
      </c>
      <c r="S35" s="18"/>
      <c r="T35" s="11"/>
      <c r="U35" s="5"/>
      <c r="V35" s="5"/>
      <c r="W35" s="5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5"/>
      <c r="AQ35" s="5"/>
      <c r="AR35" s="5"/>
      <c r="AS35" s="5"/>
      <c r="AT35" s="6"/>
    </row>
    <row r="36" ht="53" customHeight="1" spans="1:55">
      <c r="A36" s="11"/>
      <c r="B36" s="12"/>
      <c r="C36" s="19" t="s">
        <v>175</v>
      </c>
      <c r="D36" s="14" t="s">
        <v>159</v>
      </c>
      <c r="E36" s="20" t="str">
        <f>_xlfn.DISPIMG("ID_CCB69B59DF8C4847AA89F1A7C5D8544A",1)</f>
        <v>=DISPIMG("ID_CCB69B59DF8C4847AA89F1A7C5D8544A",1)</v>
      </c>
      <c r="F36" s="19" t="s">
        <v>32</v>
      </c>
      <c r="G36" s="19" t="s">
        <v>176</v>
      </c>
      <c r="H36" s="19" t="s">
        <v>34</v>
      </c>
      <c r="I36" s="19" t="s">
        <v>177</v>
      </c>
      <c r="J36" s="19" t="s">
        <v>178</v>
      </c>
      <c r="K36" s="21">
        <v>30</v>
      </c>
      <c r="L36" s="13" t="s">
        <v>28</v>
      </c>
      <c r="M36" s="13" t="s">
        <v>28</v>
      </c>
      <c r="N36" s="21">
        <v>4</v>
      </c>
      <c r="O36" s="21">
        <v>6</v>
      </c>
      <c r="P36" s="21">
        <v>0</v>
      </c>
      <c r="Q36" s="21">
        <v>20</v>
      </c>
      <c r="R36" s="19" t="s">
        <v>164</v>
      </c>
      <c r="S36" s="18"/>
      <c r="T36" s="11"/>
      <c r="U36" s="5"/>
      <c r="V36" s="5"/>
      <c r="W36" s="5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  <c r="AJ36" s="5"/>
      <c r="AK36" s="5"/>
      <c r="AL36" s="5"/>
      <c r="AM36" s="5"/>
      <c r="AN36" s="5"/>
      <c r="AO36" s="5"/>
      <c r="AP36" s="5"/>
      <c r="AQ36" s="5"/>
      <c r="AR36" s="5"/>
      <c r="AS36" s="5"/>
      <c r="AT36" s="6"/>
    </row>
    <row r="37" ht="53" customHeight="1" spans="1:55">
      <c r="A37" s="11"/>
      <c r="B37" s="12"/>
      <c r="C37" s="19" t="s">
        <v>149</v>
      </c>
      <c r="D37" s="14" t="s">
        <v>159</v>
      </c>
      <c r="E37" s="20" t="str">
        <f>_xlfn.DISPIMG("ID_5060BB3D5E57480C814B5AD578ADFDA4",1)</f>
        <v>=DISPIMG("ID_5060BB3D5E57480C814B5AD578ADFDA4",1)</v>
      </c>
      <c r="F37" s="19" t="s">
        <v>32</v>
      </c>
      <c r="G37" s="19" t="s">
        <v>179</v>
      </c>
      <c r="H37" s="19" t="s">
        <v>127</v>
      </c>
      <c r="I37" s="19" t="s">
        <v>180</v>
      </c>
      <c r="J37" s="19" t="s">
        <v>181</v>
      </c>
      <c r="K37" s="21">
        <v>40</v>
      </c>
      <c r="L37" s="13" t="s">
        <v>28</v>
      </c>
      <c r="M37" s="13" t="s">
        <v>28</v>
      </c>
      <c r="N37" s="21">
        <v>4</v>
      </c>
      <c r="O37" s="21">
        <v>10</v>
      </c>
      <c r="P37" s="21">
        <v>2</v>
      </c>
      <c r="Q37" s="21">
        <v>4</v>
      </c>
      <c r="R37" s="19" t="s">
        <v>135</v>
      </c>
      <c r="S37" s="18"/>
      <c r="T37" s="11"/>
      <c r="U37" s="5"/>
      <c r="V37" s="5"/>
      <c r="W37" s="5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  <c r="AJ37" s="5"/>
      <c r="AK37" s="5"/>
      <c r="AL37" s="5"/>
      <c r="AM37" s="5"/>
      <c r="AN37" s="5"/>
      <c r="AO37" s="5"/>
      <c r="AP37" s="5"/>
      <c r="AQ37" s="5"/>
      <c r="AR37" s="5"/>
      <c r="AS37" s="5"/>
      <c r="AT37" s="6"/>
    </row>
    <row r="38" ht="53" customHeight="1" spans="1:55">
      <c r="A38" s="11"/>
      <c r="B38" s="12"/>
      <c r="C38" s="19" t="s">
        <v>182</v>
      </c>
      <c r="D38" s="14" t="s">
        <v>159</v>
      </c>
      <c r="E38" s="20" t="str">
        <f>_xlfn.DISPIMG("ID_49979A4F46E94123B90F39B9DDD3ED7F",1)</f>
        <v>=DISPIMG("ID_49979A4F46E94123B90F39B9DDD3ED7F",1)</v>
      </c>
      <c r="F38" s="19" t="s">
        <v>183</v>
      </c>
      <c r="G38" s="19" t="s">
        <v>184</v>
      </c>
      <c r="H38" s="19" t="s">
        <v>185</v>
      </c>
      <c r="I38" s="19" t="s">
        <v>186</v>
      </c>
      <c r="J38" s="19" t="s">
        <v>187</v>
      </c>
      <c r="K38" s="21">
        <v>50</v>
      </c>
      <c r="L38" s="13" t="s">
        <v>28</v>
      </c>
      <c r="M38" s="13" t="s">
        <v>28</v>
      </c>
      <c r="N38" s="21">
        <v>20</v>
      </c>
      <c r="O38" s="21">
        <v>0</v>
      </c>
      <c r="P38" s="21">
        <v>5</v>
      </c>
      <c r="Q38" s="21">
        <v>0</v>
      </c>
      <c r="R38" s="19" t="s">
        <v>188</v>
      </c>
      <c r="S38" s="18"/>
      <c r="T38" s="11"/>
      <c r="U38" s="5"/>
      <c r="V38" s="5"/>
      <c r="W38" s="5"/>
      <c r="X38" s="5"/>
      <c r="Y38" s="5"/>
      <c r="Z38" s="5"/>
      <c r="AA38" s="5"/>
      <c r="AB38" s="5"/>
      <c r="AC38" s="5"/>
      <c r="AD38" s="5"/>
      <c r="AE38" s="5"/>
      <c r="AF38" s="5"/>
      <c r="AG38" s="5"/>
      <c r="AH38" s="5"/>
      <c r="AI38" s="5"/>
      <c r="AJ38" s="5"/>
      <c r="AK38" s="5"/>
      <c r="AL38" s="5"/>
      <c r="AM38" s="5"/>
      <c r="AN38" s="5"/>
      <c r="AO38" s="5"/>
      <c r="AP38" s="5"/>
      <c r="AQ38" s="5"/>
      <c r="AR38" s="5"/>
      <c r="AS38" s="5"/>
      <c r="AT38" s="6"/>
    </row>
    <row r="39" ht="53" customHeight="1" spans="1:55">
      <c r="A39" s="11"/>
      <c r="B39" s="12"/>
      <c r="C39" s="19" t="s">
        <v>189</v>
      </c>
      <c r="D39" s="14" t="s">
        <v>159</v>
      </c>
      <c r="E39" s="20" t="str">
        <f>_xlfn.DISPIMG("ID_53033DD614314B6B9EF7BD091069DB40",1)</f>
        <v>=DISPIMG("ID_53033DD614314B6B9EF7BD091069DB40",1)</v>
      </c>
      <c r="F39" s="19" t="s">
        <v>25</v>
      </c>
      <c r="G39" s="19" t="s">
        <v>190</v>
      </c>
      <c r="H39" s="19" t="s">
        <v>191</v>
      </c>
      <c r="I39" s="19" t="s">
        <v>192</v>
      </c>
      <c r="J39" s="19" t="s">
        <v>187</v>
      </c>
      <c r="K39" s="21">
        <v>50</v>
      </c>
      <c r="L39" s="13" t="s">
        <v>28</v>
      </c>
      <c r="M39" s="13" t="s">
        <v>28</v>
      </c>
      <c r="N39" s="21">
        <v>20</v>
      </c>
      <c r="O39" s="21">
        <v>0</v>
      </c>
      <c r="P39" s="21">
        <v>5</v>
      </c>
      <c r="Q39" s="21">
        <v>0</v>
      </c>
      <c r="R39" s="19" t="s">
        <v>188</v>
      </c>
      <c r="S39" s="18"/>
      <c r="T39" s="11"/>
      <c r="U39" s="5"/>
      <c r="V39" s="5"/>
      <c r="W39" s="5"/>
      <c r="X39" s="5"/>
      <c r="Y39" s="5"/>
      <c r="Z39" s="5"/>
      <c r="AA39" s="5"/>
      <c r="AB39" s="5"/>
      <c r="AC39" s="5"/>
      <c r="AD39" s="5"/>
      <c r="AE39" s="5"/>
      <c r="AF39" s="5"/>
      <c r="AG39" s="5"/>
      <c r="AH39" s="5"/>
      <c r="AI39" s="5"/>
      <c r="AJ39" s="5"/>
      <c r="AK39" s="5"/>
      <c r="AL39" s="5"/>
      <c r="AM39" s="5"/>
      <c r="AN39" s="5"/>
      <c r="AO39" s="5"/>
      <c r="AP39" s="5"/>
      <c r="AQ39" s="5"/>
      <c r="AR39" s="5"/>
      <c r="AS39" s="5"/>
      <c r="AT39" s="6"/>
    </row>
    <row r="40" ht="53" customHeight="1" spans="1:55">
      <c r="A40" s="11"/>
      <c r="B40" s="12"/>
      <c r="C40" s="19" t="s">
        <v>193</v>
      </c>
      <c r="D40" s="14" t="s">
        <v>159</v>
      </c>
      <c r="E40" s="20" t="str">
        <f>_xlfn.DISPIMG("ID_093D05809CCC477287EAD5ECDADC60F8",1)</f>
        <v>=DISPIMG("ID_093D05809CCC477287EAD5ECDADC60F8",1)</v>
      </c>
      <c r="F40" s="19" t="s">
        <v>183</v>
      </c>
      <c r="G40" s="19" t="s">
        <v>194</v>
      </c>
      <c r="H40" s="19" t="s">
        <v>195</v>
      </c>
      <c r="I40" s="19" t="s">
        <v>196</v>
      </c>
      <c r="J40" s="19" t="s">
        <v>197</v>
      </c>
      <c r="K40" s="21">
        <v>50</v>
      </c>
      <c r="L40" s="13" t="s">
        <v>28</v>
      </c>
      <c r="M40" s="13" t="s">
        <v>28</v>
      </c>
      <c r="N40" s="21">
        <v>5</v>
      </c>
      <c r="O40" s="21">
        <v>0</v>
      </c>
      <c r="P40" s="21">
        <v>0</v>
      </c>
      <c r="Q40" s="21">
        <v>10</v>
      </c>
      <c r="R40" s="19" t="s">
        <v>29</v>
      </c>
      <c r="S40" s="18"/>
      <c r="T40" s="11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/>
      <c r="AG40" s="5"/>
      <c r="AH40" s="5"/>
      <c r="AI40" s="5"/>
      <c r="AJ40" s="5"/>
      <c r="AK40" s="5"/>
      <c r="AL40" s="5"/>
      <c r="AM40" s="5"/>
      <c r="AN40" s="5"/>
      <c r="AO40" s="5"/>
      <c r="AP40" s="5"/>
      <c r="AQ40" s="5"/>
      <c r="AR40" s="5"/>
      <c r="AS40" s="5"/>
      <c r="AT40" s="6"/>
    </row>
    <row r="41" ht="53" customHeight="1" spans="1:55">
      <c r="A41" s="11"/>
      <c r="B41" s="12"/>
      <c r="C41" s="19" t="s">
        <v>198</v>
      </c>
      <c r="D41" s="14" t="s">
        <v>159</v>
      </c>
      <c r="E41" s="20" t="str">
        <f>_xlfn.DISPIMG("ID_C24C41C08043460FBDE318FFF6316F6F",1)</f>
        <v>=DISPIMG("ID_C24C41C08043460FBDE318FFF6316F6F",1)</v>
      </c>
      <c r="F41" s="19" t="s">
        <v>199</v>
      </c>
      <c r="G41" s="19" t="s">
        <v>200</v>
      </c>
      <c r="H41" s="19" t="s">
        <v>201</v>
      </c>
      <c r="I41" s="19" t="s">
        <v>202</v>
      </c>
      <c r="J41" s="19" t="s">
        <v>203</v>
      </c>
      <c r="K41" s="21">
        <v>56</v>
      </c>
      <c r="L41" s="13" t="s">
        <v>28</v>
      </c>
      <c r="M41" s="13" t="s">
        <v>28</v>
      </c>
      <c r="N41" s="21">
        <v>4</v>
      </c>
      <c r="O41" s="21">
        <v>0</v>
      </c>
      <c r="P41" s="21">
        <v>0</v>
      </c>
      <c r="Q41" s="21">
        <v>0</v>
      </c>
      <c r="R41" s="19" t="s">
        <v>40</v>
      </c>
      <c r="S41" s="18"/>
      <c r="T41" s="11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  <c r="AH41" s="5"/>
      <c r="AI41" s="5"/>
      <c r="AJ41" s="5"/>
      <c r="AK41" s="5"/>
      <c r="AL41" s="5"/>
      <c r="AM41" s="5"/>
      <c r="AN41" s="5"/>
      <c r="AO41" s="5"/>
      <c r="AP41" s="5"/>
      <c r="AQ41" s="5"/>
      <c r="AR41" s="5"/>
      <c r="AS41" s="5"/>
      <c r="AT41" s="6"/>
    </row>
    <row r="42" ht="53" customHeight="1" spans="1:55">
      <c r="A42" s="11"/>
      <c r="B42" s="12"/>
      <c r="C42" s="19" t="s">
        <v>204</v>
      </c>
      <c r="D42" s="14" t="s">
        <v>159</v>
      </c>
      <c r="E42" s="20" t="str">
        <f>_xlfn.DISPIMG("ID_DAC3436C0C644F5980C9DF9285CD4B59",1)</f>
        <v>=DISPIMG("ID_DAC3436C0C644F5980C9DF9285CD4B59",1)</v>
      </c>
      <c r="F42" s="19" t="s">
        <v>199</v>
      </c>
      <c r="G42" s="19" t="s">
        <v>205</v>
      </c>
      <c r="H42" s="19" t="s">
        <v>206</v>
      </c>
      <c r="I42" s="19" t="s">
        <v>207</v>
      </c>
      <c r="J42" s="19" t="s">
        <v>203</v>
      </c>
      <c r="K42" s="21">
        <v>32</v>
      </c>
      <c r="L42" s="13" t="s">
        <v>28</v>
      </c>
      <c r="M42" s="13" t="s">
        <v>28</v>
      </c>
      <c r="N42" s="21">
        <v>4</v>
      </c>
      <c r="O42" s="21">
        <v>0</v>
      </c>
      <c r="P42" s="21">
        <v>0</v>
      </c>
      <c r="Q42" s="21">
        <v>0</v>
      </c>
      <c r="R42" s="19" t="s">
        <v>40</v>
      </c>
      <c r="S42" s="18"/>
      <c r="T42" s="11"/>
      <c r="U42" s="5"/>
      <c r="V42" s="5"/>
      <c r="W42" s="5"/>
      <c r="X42" s="5"/>
      <c r="Y42" s="5"/>
      <c r="Z42" s="5"/>
      <c r="AA42" s="5"/>
      <c r="AB42" s="5"/>
      <c r="AC42" s="5"/>
      <c r="AD42" s="5"/>
      <c r="AE42" s="5"/>
      <c r="AF42" s="5"/>
      <c r="AG42" s="5"/>
      <c r="AH42" s="5"/>
      <c r="AI42" s="5"/>
      <c r="AJ42" s="5"/>
      <c r="AK42" s="5"/>
      <c r="AL42" s="5"/>
      <c r="AM42" s="5"/>
      <c r="AN42" s="5"/>
      <c r="AO42" s="5"/>
      <c r="AP42" s="5"/>
      <c r="AQ42" s="5"/>
      <c r="AR42" s="5"/>
      <c r="AS42" s="5"/>
      <c r="AT42" s="6"/>
    </row>
    <row r="43" ht="53" customHeight="1" spans="1:55">
      <c r="A43" s="11"/>
      <c r="B43" s="12"/>
      <c r="C43" s="19" t="s">
        <v>208</v>
      </c>
      <c r="D43" s="14" t="s">
        <v>159</v>
      </c>
      <c r="E43" s="20" t="str">
        <f>_xlfn.DISPIMG("ID_1B69B36588D2433CAB5F27E97A728BDA",1)</f>
        <v>=DISPIMG("ID_1B69B36588D2433CAB5F27E97A728BDA",1)</v>
      </c>
      <c r="F43" s="19" t="s">
        <v>52</v>
      </c>
      <c r="G43" s="19" t="s">
        <v>209</v>
      </c>
      <c r="H43" s="19" t="s">
        <v>210</v>
      </c>
      <c r="I43" s="19" t="s">
        <v>211</v>
      </c>
      <c r="J43" s="19" t="s">
        <v>212</v>
      </c>
      <c r="K43" s="21">
        <v>78</v>
      </c>
      <c r="L43" s="13" t="s">
        <v>28</v>
      </c>
      <c r="M43" s="13" t="s">
        <v>28</v>
      </c>
      <c r="N43" s="21">
        <v>7</v>
      </c>
      <c r="O43" s="21">
        <v>0</v>
      </c>
      <c r="P43" s="21">
        <v>0</v>
      </c>
      <c r="Q43" s="21">
        <v>0</v>
      </c>
      <c r="R43" s="19" t="s">
        <v>55</v>
      </c>
      <c r="S43" s="18"/>
      <c r="T43" s="11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5"/>
      <c r="AH43" s="5"/>
      <c r="AI43" s="5"/>
      <c r="AJ43" s="5"/>
      <c r="AK43" s="5"/>
      <c r="AL43" s="5"/>
      <c r="AM43" s="5"/>
      <c r="AN43" s="5"/>
      <c r="AO43" s="5"/>
      <c r="AP43" s="5"/>
      <c r="AQ43" s="5"/>
      <c r="AR43" s="5"/>
      <c r="AS43" s="5"/>
      <c r="AT43" s="9"/>
      <c r="AU43" s="10"/>
      <c r="AV43" s="10"/>
      <c r="AW43" s="10"/>
      <c r="AX43" s="10"/>
      <c r="AY43" s="10"/>
      <c r="AZ43" s="10"/>
      <c r="BA43" s="10"/>
      <c r="BB43" s="10"/>
    </row>
    <row r="44" ht="53" customHeight="1" spans="1:55">
      <c r="A44" s="11"/>
      <c r="B44" s="12"/>
      <c r="C44" s="19" t="s">
        <v>208</v>
      </c>
      <c r="D44" s="14" t="s">
        <v>159</v>
      </c>
      <c r="E44" s="20" t="str">
        <f>_xlfn.DISPIMG("ID_C8CD5438044343669D362E3448F3CD32",1)</f>
        <v>=DISPIMG("ID_C8CD5438044343669D362E3448F3CD32",1)</v>
      </c>
      <c r="F44" s="19" t="s">
        <v>52</v>
      </c>
      <c r="G44" s="19" t="s">
        <v>213</v>
      </c>
      <c r="H44" s="19" t="s">
        <v>214</v>
      </c>
      <c r="I44" s="19" t="s">
        <v>215</v>
      </c>
      <c r="J44" s="19" t="s">
        <v>216</v>
      </c>
      <c r="K44" s="21">
        <v>59</v>
      </c>
      <c r="L44" s="13" t="s">
        <v>28</v>
      </c>
      <c r="M44" s="13" t="s">
        <v>28</v>
      </c>
      <c r="N44" s="21">
        <v>2</v>
      </c>
      <c r="O44" s="21">
        <v>0</v>
      </c>
      <c r="P44" s="21">
        <v>0</v>
      </c>
      <c r="Q44" s="21">
        <v>8</v>
      </c>
      <c r="R44" s="19" t="s">
        <v>72</v>
      </c>
      <c r="S44" s="18"/>
      <c r="T44" s="11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  <c r="BA44" s="5"/>
      <c r="BB44" s="5"/>
      <c r="BC44" s="6"/>
    </row>
    <row r="45" ht="53" customHeight="1" spans="1:55">
      <c r="A45" s="11"/>
      <c r="B45" s="12"/>
      <c r="C45" s="19" t="s">
        <v>145</v>
      </c>
      <c r="D45" s="14" t="s">
        <v>159</v>
      </c>
      <c r="E45" s="20" t="str">
        <f>_xlfn.DISPIMG("ID_3E1CF8E7A236446A89708A7C79D44781",1)</f>
        <v>=DISPIMG("ID_3E1CF8E7A236446A89708A7C79D44781",1)</v>
      </c>
      <c r="F45" s="19" t="s">
        <v>47</v>
      </c>
      <c r="G45" s="19" t="s">
        <v>217</v>
      </c>
      <c r="H45" s="19" t="s">
        <v>218</v>
      </c>
      <c r="I45" s="19" t="s">
        <v>219</v>
      </c>
      <c r="J45" s="19" t="s">
        <v>220</v>
      </c>
      <c r="K45" s="21">
        <v>81</v>
      </c>
      <c r="L45" s="13" t="s">
        <v>28</v>
      </c>
      <c r="M45" s="13" t="s">
        <v>28</v>
      </c>
      <c r="N45" s="21">
        <v>0</v>
      </c>
      <c r="O45" s="21">
        <v>0</v>
      </c>
      <c r="P45" s="21">
        <v>1</v>
      </c>
      <c r="Q45" s="21">
        <v>2</v>
      </c>
      <c r="R45" s="19" t="s">
        <v>45</v>
      </c>
      <c r="S45" s="18"/>
      <c r="T45" s="11"/>
      <c r="U45" s="5"/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/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  <c r="BA45" s="5"/>
      <c r="BB45" s="5"/>
      <c r="BC45" s="6"/>
    </row>
    <row r="46" ht="52" customHeight="1" spans="1:55">
      <c r="A46" s="11"/>
      <c r="B46" s="11"/>
      <c r="C46" s="19" t="s">
        <v>221</v>
      </c>
      <c r="D46" s="14" t="s">
        <v>159</v>
      </c>
      <c r="E46" s="20" t="str">
        <f>_xlfn.DISPIMG("ID_5A32014889804908A3811928227B2AF0",1)</f>
        <v>=DISPIMG("ID_5A32014889804908A3811928227B2AF0",1)</v>
      </c>
      <c r="F46" s="19" t="s">
        <v>47</v>
      </c>
      <c r="G46" s="19" t="s">
        <v>222</v>
      </c>
      <c r="H46" s="19" t="s">
        <v>223</v>
      </c>
      <c r="I46" s="19" t="s">
        <v>224</v>
      </c>
      <c r="J46" s="19" t="s">
        <v>220</v>
      </c>
      <c r="K46" s="21">
        <v>84</v>
      </c>
      <c r="L46" s="13" t="s">
        <v>28</v>
      </c>
      <c r="M46" s="13" t="s">
        <v>28</v>
      </c>
      <c r="N46" s="21">
        <v>2</v>
      </c>
      <c r="O46" s="21">
        <v>0</v>
      </c>
      <c r="P46" s="21">
        <v>0</v>
      </c>
      <c r="Q46" s="21">
        <v>0</v>
      </c>
      <c r="R46" s="19" t="s">
        <v>128</v>
      </c>
      <c r="S46" s="18"/>
      <c r="T46" s="11"/>
      <c r="U46" s="5"/>
      <c r="V46" s="5"/>
      <c r="W46" s="5"/>
      <c r="X46" s="5"/>
      <c r="Y46" s="5"/>
      <c r="Z46" s="5"/>
      <c r="AA46" s="5"/>
      <c r="AB46" s="5"/>
      <c r="AC46" s="5"/>
      <c r="AD46" s="5"/>
      <c r="AE46" s="5"/>
      <c r="AF46" s="5"/>
      <c r="AG46" s="5"/>
      <c r="AH46" s="5"/>
      <c r="AI46" s="5"/>
      <c r="AJ46" s="5"/>
      <c r="AK46" s="5"/>
      <c r="AL46" s="5"/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/>
      <c r="AX46" s="5"/>
      <c r="AY46" s="5"/>
      <c r="AZ46" s="5"/>
      <c r="BA46" s="5"/>
      <c r="BB46" s="5"/>
      <c r="BC46" s="6"/>
    </row>
    <row r="47" ht="57" customHeight="1" spans="1:55">
      <c r="A47" s="11" t="s">
        <v>225</v>
      </c>
      <c r="B47" s="12" t="s">
        <v>226</v>
      </c>
      <c r="C47" s="19" t="s">
        <v>227</v>
      </c>
      <c r="D47" s="14" t="s">
        <v>228</v>
      </c>
      <c r="E47" s="22" t="str">
        <f>_xlfn.DISPIMG("ID_1673625C0E5C468F9E1B4C1328FB1C46",1)</f>
        <v>=DISPIMG("ID_1673625C0E5C468F9E1B4C1328FB1C46",1)</v>
      </c>
      <c r="F47" s="19" t="s">
        <v>37</v>
      </c>
      <c r="G47" s="19" t="s">
        <v>229</v>
      </c>
      <c r="H47" s="19" t="s">
        <v>230</v>
      </c>
      <c r="I47" s="13" t="s">
        <v>28</v>
      </c>
      <c r="J47" s="13" t="s">
        <v>28</v>
      </c>
      <c r="K47" s="13" t="s">
        <v>28</v>
      </c>
      <c r="L47" s="13" t="s">
        <v>28</v>
      </c>
      <c r="M47" s="13" t="s">
        <v>28</v>
      </c>
      <c r="N47" s="21">
        <v>-3</v>
      </c>
      <c r="O47" s="21">
        <v>0</v>
      </c>
      <c r="P47" s="21">
        <v>0</v>
      </c>
      <c r="Q47" s="21">
        <v>-2</v>
      </c>
      <c r="R47" s="19" t="s">
        <v>231</v>
      </c>
      <c r="S47" s="18"/>
      <c r="T47" s="11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5"/>
      <c r="AQ47" s="5"/>
      <c r="AR47" s="5"/>
      <c r="AS47" s="5"/>
      <c r="AT47" s="5"/>
      <c r="AU47" s="5"/>
      <c r="AV47" s="5"/>
      <c r="AW47" s="5"/>
      <c r="AX47" s="5"/>
      <c r="AY47" s="5"/>
      <c r="AZ47" s="5"/>
      <c r="BA47" s="5"/>
      <c r="BB47" s="5"/>
      <c r="BC47" s="6"/>
    </row>
    <row r="48" ht="57" customHeight="1" spans="1:55">
      <c r="A48" s="11"/>
      <c r="B48" s="12"/>
      <c r="C48" s="19" t="s">
        <v>232</v>
      </c>
      <c r="D48" s="14" t="s">
        <v>228</v>
      </c>
      <c r="E48" s="22" t="str">
        <f>_xlfn.DISPIMG("ID_7739A043A783401BAFD5CEB483EC6DBB",1)</f>
        <v>=DISPIMG("ID_7739A043A783401BAFD5CEB483EC6DBB",1)</v>
      </c>
      <c r="F48" s="19" t="s">
        <v>183</v>
      </c>
      <c r="G48" s="19" t="s">
        <v>233</v>
      </c>
      <c r="H48" s="19" t="s">
        <v>234</v>
      </c>
      <c r="I48" s="13" t="s">
        <v>28</v>
      </c>
      <c r="J48" s="13" t="s">
        <v>28</v>
      </c>
      <c r="K48" s="13" t="s">
        <v>28</v>
      </c>
      <c r="L48" s="13" t="s">
        <v>28</v>
      </c>
      <c r="M48" s="13" t="s">
        <v>28</v>
      </c>
      <c r="N48" s="21">
        <v>-2</v>
      </c>
      <c r="O48" s="21">
        <v>0</v>
      </c>
      <c r="P48" s="21">
        <v>0</v>
      </c>
      <c r="Q48" s="21">
        <v>-1</v>
      </c>
      <c r="R48" s="19" t="s">
        <v>45</v>
      </c>
      <c r="S48" s="18"/>
      <c r="T48" s="11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  <c r="AG48" s="5"/>
      <c r="AH48" s="5"/>
      <c r="AI48" s="5"/>
      <c r="AJ48" s="5"/>
      <c r="AK48" s="5"/>
      <c r="AL48" s="5"/>
      <c r="AM48" s="5"/>
      <c r="AN48" s="5"/>
      <c r="AO48" s="5"/>
      <c r="AP48" s="5"/>
      <c r="AQ48" s="5"/>
      <c r="AR48" s="5"/>
      <c r="AS48" s="5"/>
      <c r="AT48" s="5"/>
      <c r="AU48" s="5"/>
      <c r="AV48" s="5"/>
      <c r="AW48" s="5"/>
      <c r="AX48" s="5"/>
      <c r="AY48" s="5"/>
      <c r="AZ48" s="5"/>
      <c r="BA48" s="5"/>
      <c r="BB48" s="5"/>
      <c r="BC48" s="6"/>
    </row>
    <row r="49" ht="57" customHeight="1" spans="1:55">
      <c r="A49" s="11"/>
      <c r="B49" s="12"/>
      <c r="C49" s="19" t="s">
        <v>96</v>
      </c>
      <c r="D49" s="14" t="s">
        <v>228</v>
      </c>
      <c r="E49" s="22" t="str">
        <f>_xlfn.DISPIMG("ID_46D751E246D045219B70C56219EFF0FA",1)</f>
        <v>=DISPIMG("ID_46D751E246D045219B70C56219EFF0FA",1)</v>
      </c>
      <c r="F49" s="19" t="s">
        <v>69</v>
      </c>
      <c r="G49" s="19" t="s">
        <v>235</v>
      </c>
      <c r="H49" s="19" t="s">
        <v>148</v>
      </c>
      <c r="I49" s="13" t="s">
        <v>28</v>
      </c>
      <c r="J49" s="13" t="s">
        <v>28</v>
      </c>
      <c r="K49" s="13" t="s">
        <v>28</v>
      </c>
      <c r="L49" s="13" t="s">
        <v>28</v>
      </c>
      <c r="M49" s="13" t="s">
        <v>28</v>
      </c>
      <c r="N49" s="21">
        <v>-2</v>
      </c>
      <c r="O49" s="21">
        <v>0</v>
      </c>
      <c r="P49" s="21">
        <v>0</v>
      </c>
      <c r="Q49" s="21">
        <v>-1</v>
      </c>
      <c r="R49" s="19" t="s">
        <v>45</v>
      </c>
      <c r="S49" s="18"/>
      <c r="T49" s="11"/>
      <c r="U49" s="5"/>
      <c r="V49" s="5"/>
      <c r="W49" s="5"/>
      <c r="X49" s="5"/>
      <c r="Y49" s="5"/>
      <c r="Z49" s="5"/>
      <c r="AA49" s="5"/>
      <c r="AB49" s="5"/>
      <c r="AC49" s="5"/>
      <c r="AD49" s="5"/>
      <c r="AE49" s="5"/>
      <c r="AF49" s="5"/>
      <c r="AG49" s="5"/>
      <c r="AH49" s="5"/>
      <c r="AI49" s="5"/>
      <c r="AJ49" s="5"/>
      <c r="AK49" s="5"/>
      <c r="AL49" s="5"/>
      <c r="AM49" s="5"/>
      <c r="AN49" s="5"/>
      <c r="AO49" s="5"/>
      <c r="AP49" s="5"/>
      <c r="AQ49" s="5"/>
      <c r="AR49" s="5"/>
      <c r="AS49" s="5"/>
      <c r="AT49" s="5"/>
      <c r="AU49" s="5"/>
      <c r="AV49" s="5"/>
      <c r="AW49" s="5"/>
      <c r="AX49" s="5"/>
      <c r="AY49" s="5"/>
      <c r="AZ49" s="5"/>
      <c r="BA49" s="5"/>
      <c r="BB49" s="5"/>
      <c r="BC49" s="6"/>
    </row>
    <row r="50" ht="57" customHeight="1" spans="1:55">
      <c r="A50" s="11"/>
      <c r="B50" s="12"/>
      <c r="C50" s="19" t="s">
        <v>31</v>
      </c>
      <c r="D50" s="14" t="s">
        <v>228</v>
      </c>
      <c r="E50" s="22" t="str">
        <f>_xlfn.DISPIMG("ID_21C29129F5314169A3D9806840199A85",1)</f>
        <v>=DISPIMG("ID_21C29129F5314169A3D9806840199A85",1)</v>
      </c>
      <c r="F50" s="19" t="s">
        <v>32</v>
      </c>
      <c r="G50" s="19" t="s">
        <v>236</v>
      </c>
      <c r="H50" s="19" t="s">
        <v>237</v>
      </c>
      <c r="I50" s="13" t="s">
        <v>28</v>
      </c>
      <c r="J50" s="13" t="s">
        <v>28</v>
      </c>
      <c r="K50" s="13" t="s">
        <v>28</v>
      </c>
      <c r="L50" s="13" t="s">
        <v>28</v>
      </c>
      <c r="M50" s="13" t="s">
        <v>28</v>
      </c>
      <c r="N50" s="21">
        <v>-1</v>
      </c>
      <c r="O50" s="21">
        <v>0</v>
      </c>
      <c r="P50" s="21">
        <v>0</v>
      </c>
      <c r="Q50" s="21">
        <v>0</v>
      </c>
      <c r="R50" s="19" t="s">
        <v>238</v>
      </c>
      <c r="S50" s="18"/>
      <c r="T50" s="11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6"/>
    </row>
    <row r="51" ht="57" customHeight="1" spans="1:55">
      <c r="A51" s="11"/>
      <c r="B51" s="12"/>
      <c r="C51" s="19" t="s">
        <v>23</v>
      </c>
      <c r="D51" s="14" t="s">
        <v>228</v>
      </c>
      <c r="E51" s="22" t="str">
        <f>_xlfn.DISPIMG("ID_89F6841158A945C9834AEE27D89E4D8E",1)</f>
        <v>=DISPIMG("ID_89F6841158A945C9834AEE27D89E4D8E",1)</v>
      </c>
      <c r="F51" s="19" t="s">
        <v>37</v>
      </c>
      <c r="G51" s="19" t="s">
        <v>38</v>
      </c>
      <c r="H51" s="19" t="s">
        <v>239</v>
      </c>
      <c r="I51" s="13" t="s">
        <v>28</v>
      </c>
      <c r="J51" s="13" t="s">
        <v>28</v>
      </c>
      <c r="K51" s="13" t="s">
        <v>28</v>
      </c>
      <c r="L51" s="13" t="s">
        <v>28</v>
      </c>
      <c r="M51" s="13" t="s">
        <v>28</v>
      </c>
      <c r="N51" s="21">
        <v>-1</v>
      </c>
      <c r="O51" s="21">
        <v>0</v>
      </c>
      <c r="P51" s="21">
        <v>-1</v>
      </c>
      <c r="Q51" s="21">
        <v>-2</v>
      </c>
      <c r="R51" s="19" t="s">
        <v>40</v>
      </c>
      <c r="S51" s="18"/>
      <c r="T51" s="11"/>
      <c r="U51" s="5"/>
      <c r="V51" s="5"/>
      <c r="W51" s="5"/>
      <c r="X51" s="5"/>
      <c r="Y51" s="5"/>
      <c r="Z51" s="5"/>
      <c r="AA51" s="5"/>
      <c r="AB51" s="5"/>
      <c r="AC51" s="5"/>
      <c r="AD51" s="5"/>
      <c r="AE51" s="5"/>
      <c r="AF51" s="5"/>
      <c r="AG51" s="5"/>
      <c r="AH51" s="5"/>
      <c r="AI51" s="5"/>
      <c r="AJ51" s="5"/>
      <c r="AK51" s="5"/>
      <c r="AL51" s="5"/>
      <c r="AM51" s="5"/>
      <c r="AN51" s="5"/>
      <c r="AO51" s="5"/>
      <c r="AP51" s="5"/>
      <c r="AQ51" s="5"/>
      <c r="AR51" s="5"/>
      <c r="AS51" s="5"/>
      <c r="AT51" s="5"/>
      <c r="AU51" s="5"/>
      <c r="AV51" s="5"/>
      <c r="AW51" s="5"/>
      <c r="AX51" s="5"/>
      <c r="AY51" s="5"/>
      <c r="AZ51" s="5"/>
      <c r="BA51" s="5"/>
      <c r="BB51" s="5"/>
      <c r="BC51" s="6"/>
    </row>
    <row r="52" ht="55" customHeight="1" spans="1:55">
      <c r="A52" s="11"/>
      <c r="B52" s="11"/>
      <c r="C52" s="19" t="s">
        <v>240</v>
      </c>
      <c r="D52" s="14" t="s">
        <v>228</v>
      </c>
      <c r="E52" s="22" t="str">
        <f>_xlfn.DISPIMG("ID_CB69DB0777294A7FB331E5C070AD0329",1)</f>
        <v>=DISPIMG("ID_CB69DB0777294A7FB331E5C070AD0329",1)</v>
      </c>
      <c r="F52" s="19" t="s">
        <v>42</v>
      </c>
      <c r="G52" s="19" t="s">
        <v>241</v>
      </c>
      <c r="H52" s="19" t="s">
        <v>242</v>
      </c>
      <c r="I52" s="13" t="s">
        <v>28</v>
      </c>
      <c r="J52" s="13" t="s">
        <v>28</v>
      </c>
      <c r="K52" s="13" t="s">
        <v>28</v>
      </c>
      <c r="L52" s="13" t="s">
        <v>28</v>
      </c>
      <c r="M52" s="13" t="s">
        <v>28</v>
      </c>
      <c r="N52" s="21">
        <v>-2</v>
      </c>
      <c r="O52" s="21">
        <v>0</v>
      </c>
      <c r="P52" s="21">
        <v>0</v>
      </c>
      <c r="Q52" s="21">
        <v>-2</v>
      </c>
      <c r="R52" s="19" t="s">
        <v>40</v>
      </c>
      <c r="S52" s="18"/>
      <c r="T52" s="11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  <c r="BA52" s="5"/>
      <c r="BB52" s="5"/>
      <c r="BC52" s="6"/>
    </row>
    <row r="53" spans="1:55">
      <c r="A53" s="5"/>
      <c r="B53" s="5"/>
      <c r="C53" s="5"/>
      <c r="D53" s="23"/>
      <c r="E53" s="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  <c r="AE53" s="5"/>
      <c r="AF53" s="5"/>
      <c r="AG53" s="5"/>
      <c r="AH53" s="5"/>
      <c r="AI53" s="5"/>
      <c r="AJ53" s="5"/>
      <c r="AK53" s="5"/>
      <c r="AL53" s="5"/>
      <c r="AM53" s="5"/>
      <c r="AN53" s="5"/>
      <c r="AO53" s="5"/>
      <c r="AP53" s="5"/>
      <c r="AQ53" s="5"/>
      <c r="AR53" s="5"/>
      <c r="AS53" s="5"/>
      <c r="AT53" s="5"/>
      <c r="AU53" s="5"/>
      <c r="AV53" s="5"/>
      <c r="AW53" s="5"/>
      <c r="AX53" s="5"/>
      <c r="AY53" s="5"/>
      <c r="AZ53" s="5"/>
      <c r="BA53" s="5"/>
      <c r="BB53" s="5"/>
      <c r="BC53" s="6"/>
    </row>
    <row r="54" spans="1:55">
      <c r="A54" s="5"/>
      <c r="B54" s="5"/>
      <c r="C54" s="5"/>
      <c r="D54" s="23"/>
      <c r="E54" s="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5"/>
      <c r="AQ54" s="5"/>
      <c r="AR54" s="5"/>
      <c r="AS54" s="5"/>
      <c r="AT54" s="5"/>
      <c r="AU54" s="5"/>
      <c r="AV54" s="5"/>
      <c r="AW54" s="5"/>
      <c r="AX54" s="5"/>
      <c r="AY54" s="5"/>
      <c r="AZ54" s="5"/>
      <c r="BA54" s="5"/>
      <c r="BB54" s="5"/>
      <c r="BC54" s="6"/>
    </row>
    <row r="55" spans="1:55">
      <c r="A55" s="5"/>
      <c r="B55" s="5"/>
      <c r="C55" s="5"/>
      <c r="D55" s="23"/>
      <c r="E55" s="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  <c r="AE55" s="5"/>
      <c r="AF55" s="5"/>
      <c r="AG55" s="5"/>
      <c r="AH55" s="5"/>
      <c r="AI55" s="5"/>
      <c r="AJ55" s="5"/>
      <c r="AK55" s="5"/>
      <c r="AL55" s="5"/>
      <c r="AM55" s="5"/>
      <c r="AN55" s="5"/>
      <c r="AO55" s="5"/>
      <c r="AP55" s="5"/>
      <c r="AQ55" s="5"/>
      <c r="AR55" s="5"/>
      <c r="AS55" s="5"/>
      <c r="AT55" s="5"/>
      <c r="AU55" s="5"/>
      <c r="AV55" s="5"/>
      <c r="AW55" s="5"/>
      <c r="AX55" s="5"/>
      <c r="AY55" s="5"/>
      <c r="AZ55" s="5"/>
      <c r="BA55" s="5"/>
      <c r="BB55" s="5"/>
      <c r="BC55" s="6"/>
    </row>
    <row r="56" spans="1:55">
      <c r="A56" s="5"/>
      <c r="B56" s="5"/>
      <c r="C56" s="5"/>
      <c r="D56" s="23"/>
      <c r="E56" s="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  <c r="AE56" s="5"/>
      <c r="AF56" s="5"/>
      <c r="AG56" s="5"/>
      <c r="AH56" s="5"/>
      <c r="AI56" s="5"/>
      <c r="AJ56" s="5"/>
      <c r="AK56" s="5"/>
      <c r="AL56" s="5"/>
      <c r="AM56" s="5"/>
      <c r="AN56" s="5"/>
      <c r="AO56" s="5"/>
      <c r="AP56" s="5"/>
      <c r="AQ56" s="5"/>
      <c r="AR56" s="5"/>
      <c r="AS56" s="5"/>
      <c r="AT56" s="5"/>
      <c r="AU56" s="5"/>
      <c r="AV56" s="5"/>
      <c r="AW56" s="5"/>
      <c r="AX56" s="5"/>
      <c r="AY56" s="5"/>
      <c r="AZ56" s="5"/>
      <c r="BA56" s="5"/>
      <c r="BB56" s="5"/>
      <c r="BC56" s="6"/>
    </row>
    <row r="57" spans="1:55">
      <c r="A57" s="5"/>
      <c r="B57" s="5"/>
      <c r="C57" s="5"/>
      <c r="D57" s="23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6"/>
    </row>
    <row r="58" spans="1:55">
      <c r="A58" s="5"/>
      <c r="B58" s="5"/>
      <c r="C58" s="5"/>
      <c r="D58" s="23"/>
      <c r="E58" s="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  <c r="AE58" s="5"/>
      <c r="AF58" s="5"/>
      <c r="AG58" s="5"/>
      <c r="AH58" s="5"/>
      <c r="AI58" s="5"/>
      <c r="AJ58" s="5"/>
      <c r="AK58" s="5"/>
      <c r="AL58" s="5"/>
      <c r="AM58" s="5"/>
      <c r="AN58" s="5"/>
      <c r="AO58" s="5"/>
      <c r="AP58" s="5"/>
      <c r="AQ58" s="5"/>
      <c r="AR58" s="5"/>
      <c r="AS58" s="5"/>
      <c r="AT58" s="5"/>
      <c r="AU58" s="5"/>
      <c r="AV58" s="5"/>
      <c r="AW58" s="5"/>
      <c r="AX58" s="5"/>
      <c r="AY58" s="5"/>
      <c r="AZ58" s="5"/>
      <c r="BA58" s="5"/>
      <c r="BB58" s="5"/>
      <c r="BC58" s="6"/>
    </row>
    <row r="59" spans="1:55">
      <c r="A59" s="5"/>
      <c r="B59" s="5"/>
      <c r="C59" s="5"/>
      <c r="D59" s="23"/>
      <c r="E59" s="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6"/>
    </row>
    <row r="60" spans="1:55">
      <c r="A60" s="5"/>
      <c r="B60" s="5"/>
      <c r="C60" s="5"/>
      <c r="D60" s="23"/>
      <c r="E60" s="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  <c r="AE60" s="5"/>
      <c r="AF60" s="5"/>
      <c r="AG60" s="5"/>
      <c r="AH60" s="5"/>
      <c r="AI60" s="5"/>
      <c r="AJ60" s="5"/>
      <c r="AK60" s="5"/>
      <c r="AL60" s="5"/>
      <c r="AM60" s="5"/>
      <c r="AN60" s="5"/>
      <c r="AO60" s="5"/>
      <c r="AP60" s="5"/>
      <c r="AQ60" s="5"/>
      <c r="AR60" s="5"/>
      <c r="AS60" s="5"/>
      <c r="AT60" s="5"/>
      <c r="AU60" s="5"/>
      <c r="AV60" s="5"/>
      <c r="AW60" s="5"/>
      <c r="AX60" s="5"/>
      <c r="AY60" s="5"/>
      <c r="AZ60" s="5"/>
      <c r="BA60" s="5"/>
      <c r="BB60" s="5"/>
      <c r="BC60" s="6"/>
    </row>
    <row r="61" spans="1:55">
      <c r="A61" s="5"/>
      <c r="B61" s="5"/>
      <c r="C61" s="5"/>
      <c r="D61" s="23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5"/>
      <c r="AQ61" s="5"/>
      <c r="AR61" s="5"/>
      <c r="AS61" s="5"/>
      <c r="AT61" s="5"/>
      <c r="AU61" s="5"/>
      <c r="AV61" s="5"/>
      <c r="AW61" s="5"/>
      <c r="AX61" s="5"/>
      <c r="AY61" s="5"/>
      <c r="AZ61" s="5"/>
      <c r="BA61" s="5"/>
      <c r="BB61" s="5"/>
      <c r="BC61" s="6"/>
    </row>
    <row r="62" spans="1:55">
      <c r="A62" s="5"/>
      <c r="B62" s="5"/>
      <c r="C62" s="5"/>
      <c r="D62" s="23"/>
      <c r="E62" s="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  <c r="AE62" s="5"/>
      <c r="AF62" s="5"/>
      <c r="AG62" s="5"/>
      <c r="AH62" s="5"/>
      <c r="AI62" s="5"/>
      <c r="AJ62" s="5"/>
      <c r="AK62" s="5"/>
      <c r="AL62" s="5"/>
      <c r="AM62" s="5"/>
      <c r="AN62" s="5"/>
      <c r="AO62" s="5"/>
      <c r="AP62" s="5"/>
      <c r="AQ62" s="5"/>
      <c r="AR62" s="5"/>
      <c r="AS62" s="5"/>
      <c r="AT62" s="5"/>
      <c r="AU62" s="5"/>
      <c r="AV62" s="5"/>
      <c r="AW62" s="5"/>
      <c r="AX62" s="5"/>
      <c r="AY62" s="5"/>
      <c r="AZ62" s="5"/>
      <c r="BA62" s="5"/>
      <c r="BB62" s="5"/>
      <c r="BC62" s="6"/>
    </row>
    <row r="63" spans="1:55">
      <c r="A63" s="5"/>
      <c r="B63" s="5"/>
      <c r="C63" s="5"/>
      <c r="D63" s="23"/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  <c r="AE63" s="5"/>
      <c r="AF63" s="5"/>
      <c r="AG63" s="5"/>
      <c r="AH63" s="5"/>
      <c r="AI63" s="5"/>
      <c r="AJ63" s="5"/>
      <c r="AK63" s="5"/>
      <c r="AL63" s="5"/>
      <c r="AM63" s="5"/>
      <c r="AN63" s="5"/>
      <c r="AO63" s="5"/>
      <c r="AP63" s="5"/>
      <c r="AQ63" s="5"/>
      <c r="AR63" s="5"/>
      <c r="AS63" s="5"/>
      <c r="AT63" s="5"/>
      <c r="AU63" s="5"/>
      <c r="AV63" s="5"/>
      <c r="AW63" s="5"/>
      <c r="AX63" s="5"/>
      <c r="AY63" s="5"/>
      <c r="AZ63" s="5"/>
      <c r="BA63" s="5"/>
      <c r="BB63" s="5"/>
      <c r="BC63" s="6"/>
    </row>
    <row r="64" spans="1:55">
      <c r="A64" s="5"/>
      <c r="B64" s="5"/>
      <c r="C64" s="5"/>
      <c r="D64" s="23"/>
      <c r="E64" s="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  <c r="AE64" s="5"/>
      <c r="AF64" s="5"/>
      <c r="AG64" s="5"/>
      <c r="AH64" s="5"/>
      <c r="AI64" s="5"/>
      <c r="AJ64" s="5"/>
      <c r="AK64" s="5"/>
      <c r="AL64" s="5"/>
      <c r="AM64" s="5"/>
      <c r="AN64" s="5"/>
      <c r="AO64" s="5"/>
      <c r="AP64" s="5"/>
      <c r="AQ64" s="5"/>
      <c r="AR64" s="5"/>
      <c r="AS64" s="5"/>
      <c r="AT64" s="5"/>
      <c r="AU64" s="5"/>
      <c r="AV64" s="5"/>
      <c r="AW64" s="5"/>
      <c r="AX64" s="5"/>
      <c r="AY64" s="5"/>
      <c r="AZ64" s="5"/>
      <c r="BA64" s="5"/>
      <c r="BB64" s="24"/>
    </row>
    <row r="65" spans="1:53">
      <c r="A65" s="5"/>
      <c r="B65" s="5"/>
      <c r="C65" s="5"/>
      <c r="D65" s="23"/>
      <c r="E65" s="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  <c r="AE65" s="5"/>
      <c r="AF65" s="5"/>
      <c r="AG65" s="5"/>
      <c r="AH65" s="5"/>
      <c r="AI65" s="5"/>
      <c r="AJ65" s="5"/>
      <c r="AK65" s="5"/>
      <c r="AL65" s="5"/>
      <c r="AM65" s="5"/>
      <c r="AN65" s="5"/>
      <c r="AO65" s="5"/>
      <c r="AP65" s="5"/>
      <c r="AQ65" s="5"/>
      <c r="AR65" s="5"/>
      <c r="AS65" s="5"/>
      <c r="AT65" s="5"/>
      <c r="AU65" s="5"/>
      <c r="AV65" s="5"/>
      <c r="AW65" s="5"/>
      <c r="AX65" s="5"/>
      <c r="AY65" s="5"/>
      <c r="AZ65" s="5"/>
      <c r="BA65" s="5"/>
    </row>
    <row r="66" spans="1:53">
      <c r="A66" s="5"/>
      <c r="B66" s="5"/>
      <c r="C66" s="5"/>
      <c r="D66" s="23"/>
      <c r="E66" s="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  <c r="AE66" s="5"/>
      <c r="AF66" s="5"/>
      <c r="AG66" s="5"/>
      <c r="AH66" s="5"/>
      <c r="AI66" s="5"/>
      <c r="AJ66" s="5"/>
      <c r="AK66" s="5"/>
      <c r="AL66" s="5"/>
      <c r="AM66" s="5"/>
      <c r="AN66" s="5"/>
      <c r="AO66" s="5"/>
      <c r="AP66" s="5"/>
      <c r="AQ66" s="5"/>
      <c r="AR66" s="5"/>
      <c r="AS66" s="5"/>
      <c r="AT66" s="5"/>
      <c r="AU66" s="5"/>
      <c r="AV66" s="5"/>
      <c r="AW66" s="5"/>
      <c r="AX66" s="5"/>
      <c r="AY66" s="5"/>
      <c r="AZ66" s="5"/>
      <c r="BA66" s="5"/>
    </row>
    <row r="67" spans="1:53">
      <c r="A67" s="5"/>
      <c r="B67" s="5"/>
      <c r="C67" s="5"/>
      <c r="D67" s="23"/>
      <c r="E67" s="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5"/>
      <c r="AQ67" s="5"/>
      <c r="AR67" s="5"/>
      <c r="AS67" s="5"/>
      <c r="AT67" s="5"/>
      <c r="AU67" s="5"/>
      <c r="AV67" s="5"/>
      <c r="AW67" s="5"/>
      <c r="AX67" s="5"/>
      <c r="AY67" s="5"/>
      <c r="AZ67" s="5"/>
      <c r="BA67" s="5"/>
    </row>
    <row r="68" spans="1:53">
      <c r="A68" s="5"/>
      <c r="B68" s="5"/>
      <c r="C68" s="5"/>
      <c r="D68" s="23"/>
      <c r="E68" s="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  <c r="AE68" s="5"/>
      <c r="AF68" s="5"/>
      <c r="AG68" s="5"/>
      <c r="AH68" s="5"/>
      <c r="AI68" s="5"/>
      <c r="AJ68" s="5"/>
      <c r="AK68" s="5"/>
      <c r="AL68" s="5"/>
      <c r="AM68" s="5"/>
      <c r="AN68" s="5"/>
      <c r="AO68" s="5"/>
      <c r="AP68" s="5"/>
      <c r="AQ68" s="5"/>
      <c r="AR68" s="5"/>
      <c r="AS68" s="5"/>
      <c r="AT68" s="5"/>
      <c r="AU68" s="5"/>
      <c r="AV68" s="5"/>
      <c r="AW68" s="5"/>
      <c r="AX68" s="5"/>
      <c r="AY68" s="5"/>
      <c r="AZ68" s="5"/>
      <c r="BA68" s="5"/>
    </row>
    <row r="69" spans="1:53">
      <c r="A69" s="5"/>
      <c r="B69" s="5"/>
      <c r="C69" s="5"/>
      <c r="D69" s="23"/>
      <c r="E69" s="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  <c r="AE69" s="5"/>
      <c r="AF69" s="5"/>
      <c r="AG69" s="5"/>
      <c r="AH69" s="5"/>
      <c r="AI69" s="5"/>
      <c r="AJ69" s="5"/>
      <c r="AK69" s="5"/>
      <c r="AL69" s="5"/>
      <c r="AM69" s="5"/>
      <c r="AN69" s="5"/>
      <c r="AO69" s="5"/>
      <c r="AP69" s="5"/>
      <c r="AQ69" s="5"/>
      <c r="AR69" s="5"/>
      <c r="AS69" s="5"/>
      <c r="AT69" s="5"/>
      <c r="AU69" s="5"/>
      <c r="AV69" s="5"/>
      <c r="AW69" s="5"/>
      <c r="AX69" s="5"/>
      <c r="AY69" s="5"/>
      <c r="AZ69" s="5"/>
      <c r="BA69" s="5"/>
    </row>
    <row r="70" spans="1:53">
      <c r="A70" s="5"/>
      <c r="B70" s="5"/>
      <c r="C70" s="5"/>
      <c r="D70" s="23"/>
      <c r="E70" s="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  <c r="AE70" s="5"/>
      <c r="AF70" s="5"/>
      <c r="AG70" s="5"/>
      <c r="AH70" s="5"/>
      <c r="AI70" s="5"/>
      <c r="AJ70" s="5"/>
      <c r="AK70" s="5"/>
      <c r="AL70" s="5"/>
      <c r="AM70" s="5"/>
      <c r="AN70" s="5"/>
      <c r="AO70" s="5"/>
      <c r="AP70" s="5"/>
      <c r="AQ70" s="5"/>
      <c r="AR70" s="5"/>
      <c r="AS70" s="5"/>
      <c r="AT70" s="5"/>
      <c r="AU70" s="5"/>
      <c r="AV70" s="5"/>
      <c r="AW70" s="5"/>
      <c r="AX70" s="5"/>
      <c r="AY70" s="5"/>
      <c r="AZ70" s="5"/>
      <c r="BA70" s="5"/>
    </row>
    <row r="71" spans="1:53">
      <c r="A71" s="5"/>
      <c r="B71" s="5"/>
      <c r="C71" s="5"/>
      <c r="D71" s="23"/>
      <c r="E71" s="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  <c r="AE71" s="5"/>
      <c r="AF71" s="5"/>
      <c r="AG71" s="5"/>
      <c r="AH71" s="5"/>
      <c r="AI71" s="5"/>
      <c r="AJ71" s="5"/>
      <c r="AK71" s="5"/>
      <c r="AL71" s="5"/>
      <c r="AM71" s="5"/>
      <c r="AN71" s="5"/>
      <c r="AO71" s="5"/>
      <c r="AP71" s="5"/>
      <c r="AQ71" s="5"/>
      <c r="AR71" s="5"/>
      <c r="AS71" s="5"/>
      <c r="AT71" s="5"/>
      <c r="AU71" s="5"/>
      <c r="AV71" s="5"/>
      <c r="AW71" s="5"/>
      <c r="AX71" s="5"/>
      <c r="AY71" s="5"/>
      <c r="AZ71" s="5"/>
      <c r="BA71" s="5"/>
    </row>
    <row r="72" spans="1:53">
      <c r="A72" s="5"/>
      <c r="B72" s="5"/>
      <c r="C72" s="5"/>
      <c r="D72" s="23"/>
      <c r="E72" s="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  <c r="AE72" s="5"/>
      <c r="AF72" s="5"/>
      <c r="AG72" s="5"/>
      <c r="AH72" s="5"/>
      <c r="AI72" s="5"/>
      <c r="AJ72" s="5"/>
      <c r="AK72" s="5"/>
      <c r="AL72" s="5"/>
      <c r="AM72" s="5"/>
      <c r="AN72" s="5"/>
      <c r="AO72" s="5"/>
      <c r="AP72" s="5"/>
      <c r="AQ72" s="5"/>
      <c r="AR72" s="5"/>
      <c r="AS72" s="5"/>
      <c r="AT72" s="5"/>
      <c r="AU72" s="5"/>
      <c r="AV72" s="5"/>
      <c r="AW72" s="5"/>
      <c r="AX72" s="5"/>
      <c r="AY72" s="5"/>
      <c r="AZ72" s="5"/>
      <c r="BA72" s="5"/>
    </row>
    <row r="73" spans="1:53">
      <c r="A73" s="5"/>
      <c r="B73" s="5"/>
      <c r="C73" s="5"/>
      <c r="D73" s="23"/>
      <c r="E73" s="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  <c r="AE73" s="5"/>
      <c r="AF73" s="5"/>
      <c r="AG73" s="5"/>
      <c r="AH73" s="5"/>
      <c r="AI73" s="5"/>
      <c r="AJ73" s="5"/>
      <c r="AK73" s="5"/>
      <c r="AL73" s="5"/>
      <c r="AM73" s="5"/>
      <c r="AN73" s="5"/>
      <c r="AO73" s="5"/>
      <c r="AP73" s="5"/>
      <c r="AQ73" s="5"/>
      <c r="AR73" s="5"/>
      <c r="AS73" s="5"/>
      <c r="AT73" s="5"/>
      <c r="AU73" s="5"/>
      <c r="AV73" s="5"/>
      <c r="AW73" s="5"/>
      <c r="AX73" s="5"/>
      <c r="AY73" s="5"/>
      <c r="AZ73" s="5"/>
      <c r="BA73" s="5"/>
    </row>
    <row r="74" spans="1:53">
      <c r="A74" s="5"/>
      <c r="B74" s="5"/>
      <c r="C74" s="5"/>
      <c r="D74" s="23"/>
      <c r="E74" s="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  <c r="AE74" s="5"/>
      <c r="AF74" s="5"/>
      <c r="AG74" s="5"/>
      <c r="AH74" s="5"/>
      <c r="AI74" s="5"/>
      <c r="AJ74" s="5"/>
      <c r="AK74" s="5"/>
      <c r="AL74" s="5"/>
      <c r="AM74" s="5"/>
      <c r="AN74" s="5"/>
      <c r="AO74" s="5"/>
      <c r="AP74" s="5"/>
      <c r="AQ74" s="5"/>
      <c r="AR74" s="5"/>
      <c r="AS74" s="5"/>
      <c r="AT74" s="5"/>
      <c r="AU74" s="5"/>
      <c r="AV74" s="5"/>
      <c r="AW74" s="5"/>
      <c r="AX74" s="5"/>
      <c r="AY74" s="5"/>
      <c r="AZ74" s="5"/>
      <c r="BA74" s="5"/>
    </row>
    <row r="75" spans="1:53">
      <c r="A75" s="5"/>
      <c r="B75" s="5"/>
      <c r="C75" s="5"/>
      <c r="D75" s="23"/>
      <c r="E75" s="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  <c r="AE75" s="5"/>
      <c r="AF75" s="5"/>
      <c r="AG75" s="5"/>
      <c r="AH75" s="5"/>
      <c r="AI75" s="5"/>
      <c r="AJ75" s="5"/>
      <c r="AK75" s="5"/>
      <c r="AL75" s="5"/>
      <c r="AM75" s="5"/>
      <c r="AN75" s="5"/>
      <c r="AO75" s="5"/>
      <c r="AP75" s="5"/>
      <c r="AQ75" s="5"/>
      <c r="AR75" s="5"/>
      <c r="AS75" s="5"/>
      <c r="AT75" s="5"/>
      <c r="AU75" s="5"/>
      <c r="AV75" s="5"/>
      <c r="AW75" s="5"/>
      <c r="AX75" s="5"/>
      <c r="AY75" s="5"/>
      <c r="AZ75" s="5"/>
      <c r="BA75" s="5"/>
    </row>
    <row r="76" spans="1:53">
      <c r="A76" s="5"/>
      <c r="B76" s="5"/>
      <c r="C76" s="5"/>
      <c r="D76" s="23"/>
      <c r="E76" s="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5"/>
      <c r="AQ76" s="5"/>
      <c r="AR76" s="5"/>
      <c r="AS76" s="5"/>
      <c r="AT76" s="5"/>
      <c r="AU76" s="5"/>
      <c r="AV76" s="5"/>
      <c r="AW76" s="5"/>
      <c r="AX76" s="5"/>
      <c r="AY76" s="5"/>
      <c r="AZ76" s="5"/>
      <c r="BA76" s="5"/>
    </row>
    <row r="77" spans="1:53">
      <c r="A77" s="5"/>
      <c r="B77" s="5"/>
      <c r="C77" s="5"/>
      <c r="D77" s="23"/>
      <c r="E77" s="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  <c r="AE77" s="5"/>
      <c r="AF77" s="5"/>
      <c r="AG77" s="5"/>
      <c r="AH77" s="5"/>
      <c r="AI77" s="5"/>
      <c r="AJ77" s="5"/>
      <c r="AK77" s="5"/>
      <c r="AL77" s="5"/>
      <c r="AM77" s="5"/>
      <c r="AN77" s="5"/>
      <c r="AO77" s="5"/>
      <c r="AP77" s="5"/>
      <c r="AQ77" s="5"/>
      <c r="AR77" s="5"/>
      <c r="AS77" s="5"/>
      <c r="AT77" s="5"/>
      <c r="AU77" s="5"/>
      <c r="AV77" s="5"/>
      <c r="AW77" s="5"/>
      <c r="AX77" s="5"/>
      <c r="AY77" s="5"/>
      <c r="AZ77" s="5"/>
      <c r="BA77" s="5"/>
    </row>
    <row r="78" spans="1:53">
      <c r="A78" s="5"/>
      <c r="B78" s="5"/>
      <c r="C78" s="5"/>
      <c r="D78" s="23"/>
      <c r="E78" s="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  <c r="AE78" s="5"/>
      <c r="AF78" s="5"/>
      <c r="AG78" s="5"/>
      <c r="AH78" s="5"/>
      <c r="AI78" s="5"/>
      <c r="AJ78" s="5"/>
      <c r="AK78" s="5"/>
      <c r="AL78" s="5"/>
      <c r="AM78" s="5"/>
      <c r="AN78" s="5"/>
      <c r="AO78" s="5"/>
      <c r="AP78" s="5"/>
      <c r="AQ78" s="5"/>
      <c r="AR78" s="5"/>
      <c r="AS78" s="5"/>
      <c r="AT78" s="5"/>
      <c r="AU78" s="5"/>
      <c r="AV78" s="5"/>
      <c r="AW78" s="5"/>
      <c r="AX78" s="5"/>
      <c r="AY78" s="5"/>
      <c r="AZ78" s="5"/>
      <c r="BA78" s="5"/>
    </row>
    <row r="79" spans="1:53">
      <c r="A79" s="5"/>
      <c r="B79" s="5"/>
      <c r="C79" s="5"/>
      <c r="D79" s="23"/>
      <c r="E79" s="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  <c r="AE79" s="5"/>
      <c r="AF79" s="5"/>
      <c r="AG79" s="5"/>
      <c r="AH79" s="5"/>
      <c r="AI79" s="5"/>
      <c r="AJ79" s="5"/>
      <c r="AK79" s="5"/>
      <c r="AL79" s="5"/>
      <c r="AM79" s="5"/>
      <c r="AN79" s="5"/>
      <c r="AO79" s="5"/>
      <c r="AP79" s="5"/>
      <c r="AQ79" s="5"/>
      <c r="AR79" s="5"/>
      <c r="AS79" s="5"/>
      <c r="AT79" s="5"/>
      <c r="AU79" s="5"/>
      <c r="AV79" s="5"/>
      <c r="AW79" s="5"/>
      <c r="AX79" s="5"/>
      <c r="AY79" s="5"/>
      <c r="AZ79" s="5"/>
      <c r="BA79" s="5"/>
    </row>
    <row r="80" spans="1:53">
      <c r="A80" s="5"/>
      <c r="B80" s="5"/>
      <c r="C80" s="5"/>
      <c r="D80" s="23"/>
      <c r="E80" s="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  <c r="AE80" s="5"/>
      <c r="AF80" s="5"/>
      <c r="AG80" s="5"/>
      <c r="AH80" s="5"/>
      <c r="AI80" s="5"/>
      <c r="AJ80" s="5"/>
      <c r="AK80" s="5"/>
      <c r="AL80" s="5"/>
      <c r="AM80" s="5"/>
      <c r="AN80" s="5"/>
      <c r="AO80" s="5"/>
      <c r="AP80" s="5"/>
      <c r="AQ80" s="5"/>
      <c r="AR80" s="5"/>
      <c r="AS80" s="5"/>
      <c r="AT80" s="5"/>
      <c r="AU80" s="5"/>
      <c r="AV80" s="5"/>
      <c r="AW80" s="5"/>
      <c r="AX80" s="5"/>
      <c r="AY80" s="5"/>
      <c r="AZ80" s="5"/>
      <c r="BA80" s="5"/>
    </row>
    <row r="81" spans="1:53">
      <c r="A81" s="5"/>
      <c r="B81" s="5"/>
      <c r="C81" s="5"/>
      <c r="D81" s="23"/>
      <c r="E81" s="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  <c r="AE81" s="5"/>
      <c r="AF81" s="5"/>
      <c r="AG81" s="5"/>
      <c r="AH81" s="5"/>
      <c r="AI81" s="5"/>
      <c r="AJ81" s="5"/>
      <c r="AK81" s="5"/>
      <c r="AL81" s="5"/>
      <c r="AM81" s="5"/>
      <c r="AN81" s="5"/>
      <c r="AO81" s="5"/>
      <c r="AP81" s="5"/>
      <c r="AQ81" s="5"/>
      <c r="AR81" s="5"/>
      <c r="AS81" s="5"/>
      <c r="AT81" s="5"/>
      <c r="AU81" s="5"/>
      <c r="AV81" s="5"/>
      <c r="AW81" s="5"/>
      <c r="AX81" s="5"/>
      <c r="AY81" s="5"/>
      <c r="AZ81" s="5"/>
      <c r="BA81" s="5"/>
    </row>
    <row r="82" spans="1:53">
      <c r="A82" s="5"/>
      <c r="B82" s="5"/>
      <c r="C82" s="5"/>
      <c r="D82" s="23"/>
      <c r="E82" s="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  <c r="AE82" s="5"/>
      <c r="AF82" s="5"/>
      <c r="AG82" s="5"/>
      <c r="AH82" s="5"/>
      <c r="AI82" s="5"/>
      <c r="AJ82" s="5"/>
      <c r="AK82" s="5"/>
      <c r="AL82" s="5"/>
      <c r="AM82" s="5"/>
      <c r="AN82" s="5"/>
      <c r="AO82" s="5"/>
      <c r="AP82" s="5"/>
      <c r="AQ82" s="5"/>
      <c r="AR82" s="5"/>
      <c r="AS82" s="5"/>
      <c r="AT82" s="5"/>
      <c r="AU82" s="5"/>
      <c r="AV82" s="5"/>
      <c r="AW82" s="5"/>
      <c r="AX82" s="5"/>
      <c r="AY82" s="5"/>
      <c r="AZ82" s="5"/>
      <c r="BA82" s="5"/>
    </row>
    <row r="83" spans="1:53">
      <c r="A83" s="5"/>
      <c r="B83" s="5"/>
      <c r="C83" s="5"/>
      <c r="D83" s="23"/>
      <c r="E83" s="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  <c r="AE83" s="5"/>
      <c r="AF83" s="5"/>
      <c r="AG83" s="5"/>
      <c r="AH83" s="5"/>
      <c r="AI83" s="5"/>
      <c r="AJ83" s="5"/>
      <c r="AK83" s="5"/>
      <c r="AL83" s="5"/>
      <c r="AM83" s="5"/>
      <c r="AN83" s="5"/>
      <c r="AO83" s="5"/>
      <c r="AP83" s="5"/>
      <c r="AQ83" s="5"/>
      <c r="AR83" s="5"/>
      <c r="AS83" s="5"/>
      <c r="AT83" s="5"/>
      <c r="AU83" s="5"/>
      <c r="AV83" s="5"/>
      <c r="AW83" s="5"/>
      <c r="AX83" s="5"/>
      <c r="AY83" s="5"/>
      <c r="AZ83" s="5"/>
      <c r="BA83" s="5"/>
    </row>
    <row r="84" spans="1:53">
      <c r="A84" s="5"/>
      <c r="B84" s="5"/>
      <c r="C84" s="5"/>
      <c r="D84" s="23"/>
      <c r="E84" s="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  <c r="AE84" s="5"/>
      <c r="AF84" s="5"/>
      <c r="AG84" s="5"/>
      <c r="AH84" s="5"/>
      <c r="AI84" s="5"/>
      <c r="AJ84" s="5"/>
      <c r="AK84" s="5"/>
      <c r="AL84" s="5"/>
      <c r="AM84" s="5"/>
      <c r="AN84" s="5"/>
      <c r="AO84" s="5"/>
      <c r="AP84" s="5"/>
      <c r="AQ84" s="5"/>
      <c r="AR84" s="5"/>
      <c r="AS84" s="5"/>
      <c r="AT84" s="5"/>
      <c r="AU84" s="5"/>
      <c r="AV84" s="5"/>
      <c r="AW84" s="5"/>
      <c r="AX84" s="5"/>
      <c r="AY84" s="5"/>
      <c r="AZ84" s="5"/>
      <c r="BA84" s="5"/>
    </row>
    <row r="85" spans="1:53">
      <c r="A85" s="5"/>
      <c r="B85" s="5"/>
      <c r="C85" s="5"/>
      <c r="D85" s="23"/>
      <c r="E85" s="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  <c r="AE85" s="5"/>
      <c r="AF85" s="5"/>
      <c r="AG85" s="5"/>
      <c r="AH85" s="5"/>
      <c r="AI85" s="5"/>
      <c r="AJ85" s="5"/>
      <c r="AK85" s="5"/>
      <c r="AL85" s="5"/>
      <c r="AM85" s="5"/>
      <c r="AN85" s="5"/>
      <c r="AO85" s="5"/>
      <c r="AP85" s="5"/>
      <c r="AQ85" s="5"/>
      <c r="AR85" s="5"/>
      <c r="AS85" s="5"/>
      <c r="AT85" s="5"/>
      <c r="AU85" s="5"/>
      <c r="AV85" s="5"/>
      <c r="AW85" s="5"/>
      <c r="AX85" s="5"/>
      <c r="AY85" s="5"/>
      <c r="AZ85" s="5"/>
      <c r="BA85" s="5"/>
    </row>
    <row r="86" spans="1:53">
      <c r="A86" s="5"/>
      <c r="B86" s="5"/>
      <c r="C86" s="5"/>
      <c r="D86" s="23"/>
      <c r="E86" s="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  <c r="AE86" s="5"/>
      <c r="AF86" s="5"/>
      <c r="AG86" s="5"/>
      <c r="AH86" s="5"/>
      <c r="AI86" s="5"/>
      <c r="AJ86" s="5"/>
      <c r="AK86" s="5"/>
      <c r="AL86" s="5"/>
      <c r="AM86" s="5"/>
      <c r="AN86" s="5"/>
      <c r="AO86" s="5"/>
      <c r="AP86" s="5"/>
      <c r="AQ86" s="5"/>
      <c r="AR86" s="5"/>
      <c r="AS86" s="5"/>
      <c r="AT86" s="5"/>
      <c r="AU86" s="5"/>
      <c r="AV86" s="5"/>
      <c r="AW86" s="5"/>
      <c r="AX86" s="5"/>
      <c r="AY86" s="5"/>
      <c r="AZ86" s="5"/>
      <c r="BA86" s="5"/>
    </row>
    <row r="87" spans="1:53">
      <c r="A87" s="5"/>
      <c r="B87" s="5"/>
      <c r="C87" s="5"/>
      <c r="D87" s="23"/>
      <c r="E87" s="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  <c r="AT87" s="5"/>
      <c r="AU87" s="5"/>
      <c r="AV87" s="5"/>
      <c r="AW87" s="5"/>
      <c r="AX87" s="5"/>
      <c r="AY87" s="5"/>
      <c r="AZ87" s="5"/>
      <c r="BA87" s="5"/>
    </row>
    <row r="88" spans="1:53">
      <c r="A88" s="5"/>
      <c r="B88" s="5"/>
      <c r="C88" s="5"/>
      <c r="D88" s="23"/>
      <c r="E88" s="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  <c r="AE88" s="5"/>
      <c r="AF88" s="5"/>
      <c r="AG88" s="5"/>
      <c r="AH88" s="5"/>
      <c r="AI88" s="5"/>
      <c r="AJ88" s="5"/>
      <c r="AK88" s="5"/>
      <c r="AL88" s="5"/>
      <c r="AM88" s="5"/>
      <c r="AN88" s="5"/>
      <c r="AO88" s="5"/>
      <c r="AP88" s="5"/>
      <c r="AQ88" s="5"/>
      <c r="AR88" s="5"/>
      <c r="AS88" s="5"/>
      <c r="AT88" s="5"/>
      <c r="AU88" s="5"/>
      <c r="AV88" s="5"/>
      <c r="AW88" s="5"/>
      <c r="AX88" s="5"/>
      <c r="AY88" s="5"/>
      <c r="AZ88" s="5"/>
      <c r="BA88" s="5"/>
    </row>
    <row r="89" spans="1:53">
      <c r="A89" s="5"/>
      <c r="B89" s="5"/>
      <c r="C89" s="5"/>
      <c r="D89" s="23"/>
      <c r="E89" s="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  <c r="AE89" s="5"/>
      <c r="AF89" s="5"/>
      <c r="AG89" s="5"/>
      <c r="AH89" s="5"/>
      <c r="AI89" s="5"/>
      <c r="AJ89" s="5"/>
      <c r="AK89" s="5"/>
      <c r="AL89" s="5"/>
      <c r="AM89" s="5"/>
      <c r="AN89" s="5"/>
      <c r="AO89" s="5"/>
      <c r="AP89" s="5"/>
      <c r="AQ89" s="5"/>
      <c r="AR89" s="5"/>
      <c r="AS89" s="5"/>
      <c r="AT89" s="5"/>
      <c r="AU89" s="5"/>
      <c r="AV89" s="5"/>
      <c r="AW89" s="5"/>
      <c r="AX89" s="5"/>
      <c r="AY89" s="5"/>
      <c r="AZ89" s="5"/>
      <c r="BA89" s="5"/>
    </row>
    <row r="90" spans="1:53">
      <c r="A90" s="5"/>
      <c r="B90" s="5"/>
      <c r="C90" s="5"/>
      <c r="D90" s="23"/>
      <c r="E90" s="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  <c r="AE90" s="5"/>
      <c r="AF90" s="5"/>
      <c r="AG90" s="5"/>
      <c r="AH90" s="5"/>
      <c r="AI90" s="5"/>
      <c r="AJ90" s="5"/>
      <c r="AK90" s="5"/>
      <c r="AL90" s="5"/>
      <c r="AM90" s="5"/>
      <c r="AN90" s="5"/>
      <c r="AO90" s="5"/>
      <c r="AP90" s="5"/>
      <c r="AQ90" s="5"/>
      <c r="AR90" s="5"/>
      <c r="AS90" s="5"/>
      <c r="AT90" s="5"/>
      <c r="AU90" s="5"/>
      <c r="AV90" s="5"/>
      <c r="AW90" s="5"/>
      <c r="AX90" s="5"/>
      <c r="AY90" s="5"/>
      <c r="AZ90" s="5"/>
      <c r="BA90" s="5"/>
    </row>
    <row r="91" spans="1:53">
      <c r="A91" s="5"/>
      <c r="B91" s="5"/>
      <c r="C91" s="5"/>
      <c r="D91" s="23"/>
      <c r="E91" s="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  <c r="AE91" s="5"/>
      <c r="AF91" s="5"/>
      <c r="AG91" s="5"/>
      <c r="AH91" s="5"/>
      <c r="AI91" s="5"/>
      <c r="AJ91" s="5"/>
      <c r="AK91" s="5"/>
      <c r="AL91" s="5"/>
      <c r="AM91" s="5"/>
      <c r="AN91" s="5"/>
      <c r="AO91" s="5"/>
      <c r="AP91" s="5"/>
      <c r="AQ91" s="5"/>
      <c r="AR91" s="5"/>
      <c r="AS91" s="5"/>
      <c r="AT91" s="5"/>
      <c r="AU91" s="5"/>
      <c r="AV91" s="5"/>
      <c r="AW91" s="5"/>
      <c r="AX91" s="5"/>
      <c r="AY91" s="5"/>
      <c r="AZ91" s="5"/>
      <c r="BA91" s="5"/>
    </row>
    <row r="92" spans="1:53">
      <c r="A92" s="5"/>
      <c r="B92" s="5"/>
      <c r="C92" s="5"/>
      <c r="D92" s="23"/>
      <c r="E92" s="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  <c r="AE92" s="5"/>
      <c r="AF92" s="5"/>
      <c r="AG92" s="5"/>
      <c r="AH92" s="5"/>
      <c r="AI92" s="5"/>
      <c r="AJ92" s="5"/>
      <c r="AK92" s="5"/>
      <c r="AL92" s="5"/>
      <c r="AM92" s="5"/>
      <c r="AN92" s="5"/>
      <c r="AO92" s="5"/>
      <c r="AP92" s="5"/>
      <c r="AQ92" s="5"/>
      <c r="AR92" s="5"/>
      <c r="AS92" s="5"/>
      <c r="AT92" s="5"/>
      <c r="AU92" s="5"/>
      <c r="AV92" s="5"/>
      <c r="AW92" s="5"/>
      <c r="AX92" s="5"/>
      <c r="AY92" s="5"/>
      <c r="AZ92" s="5"/>
      <c r="BA92" s="5"/>
    </row>
    <row r="93" spans="1:53">
      <c r="A93" s="5"/>
      <c r="B93" s="5"/>
      <c r="C93" s="5"/>
      <c r="D93" s="23"/>
      <c r="E93" s="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  <c r="AJ93" s="5"/>
      <c r="AK93" s="5"/>
      <c r="AL93" s="5"/>
      <c r="AM93" s="5"/>
      <c r="AN93" s="5"/>
      <c r="AO93" s="5"/>
      <c r="AP93" s="5"/>
      <c r="AQ93" s="5"/>
      <c r="AR93" s="5"/>
      <c r="AS93" s="5"/>
      <c r="AT93" s="5"/>
      <c r="AU93" s="5"/>
      <c r="AV93" s="5"/>
      <c r="AW93" s="5"/>
      <c r="AX93" s="5"/>
      <c r="AY93" s="5"/>
      <c r="AZ93" s="5"/>
      <c r="BA93" s="5"/>
    </row>
    <row r="94" spans="1:53">
      <c r="A94" s="5"/>
      <c r="B94" s="5"/>
      <c r="C94" s="5"/>
      <c r="D94" s="23"/>
      <c r="E94" s="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  <c r="AJ94" s="5"/>
      <c r="AK94" s="5"/>
      <c r="AL94" s="5"/>
      <c r="AM94" s="5"/>
      <c r="AN94" s="5"/>
      <c r="AO94" s="5"/>
      <c r="AP94" s="5"/>
      <c r="AQ94" s="5"/>
      <c r="AR94" s="5"/>
      <c r="AS94" s="5"/>
      <c r="AT94" s="5"/>
      <c r="AU94" s="5"/>
      <c r="AV94" s="5"/>
      <c r="AW94" s="5"/>
      <c r="AX94" s="5"/>
      <c r="AY94" s="5"/>
      <c r="AZ94" s="5"/>
      <c r="BA94" s="5"/>
    </row>
    <row r="95" spans="1:53">
      <c r="A95" s="5"/>
      <c r="B95" s="5"/>
      <c r="C95" s="5"/>
      <c r="D95" s="23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  <c r="AJ95" s="5"/>
      <c r="AK95" s="5"/>
      <c r="AL95" s="5"/>
      <c r="AM95" s="5"/>
      <c r="AN95" s="5"/>
      <c r="AO95" s="5"/>
      <c r="AP95" s="5"/>
      <c r="AQ95" s="5"/>
      <c r="AR95" s="5"/>
      <c r="AS95" s="5"/>
      <c r="AT95" s="5"/>
      <c r="AU95" s="5"/>
      <c r="AV95" s="5"/>
      <c r="AW95" s="5"/>
      <c r="AX95" s="5"/>
      <c r="AY95" s="5"/>
      <c r="AZ95" s="5"/>
      <c r="BA95" s="5"/>
    </row>
    <row r="96" spans="1:53">
      <c r="A96" s="5"/>
      <c r="B96" s="5"/>
      <c r="C96" s="5"/>
      <c r="D96" s="23"/>
      <c r="E96" s="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  <c r="AJ96" s="5"/>
      <c r="AK96" s="5"/>
      <c r="AL96" s="5"/>
      <c r="AM96" s="5"/>
      <c r="AN96" s="5"/>
      <c r="AO96" s="5"/>
      <c r="AP96" s="5"/>
      <c r="AQ96" s="5"/>
      <c r="AR96" s="5"/>
      <c r="AS96" s="5"/>
      <c r="AT96" s="5"/>
      <c r="AU96" s="5"/>
      <c r="AV96" s="5"/>
      <c r="AW96" s="5"/>
      <c r="AX96" s="5"/>
      <c r="AY96" s="5"/>
      <c r="AZ96" s="5"/>
      <c r="BA96" s="5"/>
    </row>
    <row r="97" spans="1:53">
      <c r="A97" s="5"/>
      <c r="B97" s="5"/>
      <c r="C97" s="5"/>
      <c r="D97" s="23"/>
      <c r="E97" s="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  <c r="AJ97" s="5"/>
      <c r="AK97" s="5"/>
      <c r="AL97" s="5"/>
      <c r="AM97" s="5"/>
      <c r="AN97" s="5"/>
      <c r="AO97" s="5"/>
      <c r="AP97" s="5"/>
      <c r="AQ97" s="5"/>
      <c r="AR97" s="5"/>
      <c r="AS97" s="5"/>
      <c r="AT97" s="5"/>
      <c r="AU97" s="5"/>
      <c r="AV97" s="5"/>
      <c r="AW97" s="5"/>
      <c r="AX97" s="5"/>
      <c r="AY97" s="5"/>
      <c r="AZ97" s="5"/>
      <c r="BA97" s="5"/>
    </row>
    <row r="98" spans="1:53">
      <c r="A98" s="5"/>
      <c r="B98" s="5"/>
      <c r="C98" s="5"/>
      <c r="D98" s="23"/>
      <c r="E98" s="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  <c r="AJ98" s="5"/>
      <c r="AK98" s="5"/>
      <c r="AL98" s="5"/>
      <c r="AM98" s="5"/>
      <c r="AN98" s="5"/>
      <c r="AO98" s="5"/>
      <c r="AP98" s="5"/>
      <c r="AQ98" s="5"/>
      <c r="AR98" s="5"/>
      <c r="AS98" s="5"/>
      <c r="AT98" s="5"/>
      <c r="AU98" s="5"/>
      <c r="AV98" s="5"/>
      <c r="AW98" s="5"/>
      <c r="AX98" s="5"/>
      <c r="AY98" s="5"/>
      <c r="AZ98" s="5"/>
      <c r="BA98" s="5"/>
    </row>
    <row r="99" spans="1:53">
      <c r="A99" s="5"/>
      <c r="B99" s="5"/>
      <c r="C99" s="5"/>
      <c r="D99" s="23"/>
      <c r="E99" s="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  <c r="AE99" s="5"/>
      <c r="AF99" s="5"/>
      <c r="AG99" s="5"/>
      <c r="AH99" s="5"/>
      <c r="AI99" s="5"/>
      <c r="AJ99" s="5"/>
      <c r="AK99" s="5"/>
      <c r="AL99" s="5"/>
      <c r="AM99" s="5"/>
      <c r="AN99" s="5"/>
      <c r="AO99" s="5"/>
      <c r="AP99" s="5"/>
      <c r="AQ99" s="5"/>
      <c r="AR99" s="5"/>
      <c r="AS99" s="5"/>
      <c r="AT99" s="5"/>
      <c r="AU99" s="5"/>
      <c r="AV99" s="5"/>
      <c r="AW99" s="5"/>
      <c r="AX99" s="5"/>
      <c r="AY99" s="5"/>
      <c r="AZ99" s="5"/>
      <c r="BA99" s="5"/>
    </row>
    <row r="100" spans="1:53">
      <c r="A100" s="5"/>
      <c r="B100" s="5"/>
      <c r="C100" s="5"/>
      <c r="D100" s="23"/>
      <c r="E100" s="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  <c r="AE100" s="5"/>
      <c r="AF100" s="5"/>
      <c r="AG100" s="5"/>
      <c r="AH100" s="5"/>
      <c r="AI100" s="5"/>
      <c r="AJ100" s="5"/>
      <c r="AK100" s="5"/>
      <c r="AL100" s="5"/>
      <c r="AM100" s="5"/>
      <c r="AN100" s="5"/>
      <c r="AO100" s="5"/>
      <c r="AP100" s="5"/>
      <c r="AQ100" s="5"/>
      <c r="AR100" s="5"/>
      <c r="AS100" s="5"/>
      <c r="AT100" s="5"/>
      <c r="AU100" s="5"/>
      <c r="AV100" s="5"/>
      <c r="AW100" s="5"/>
      <c r="AX100" s="5"/>
      <c r="AY100" s="5"/>
      <c r="AZ100" s="5"/>
      <c r="BA100" s="5"/>
    </row>
    <row r="101" spans="1:53">
      <c r="A101" s="5"/>
      <c r="B101" s="5"/>
      <c r="C101" s="5"/>
      <c r="D101" s="23"/>
      <c r="E101" s="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  <c r="AJ101" s="5"/>
      <c r="AK101" s="5"/>
      <c r="AL101" s="5"/>
      <c r="AM101" s="5"/>
      <c r="AN101" s="5"/>
      <c r="AO101" s="5"/>
      <c r="AP101" s="5"/>
      <c r="AQ101" s="5"/>
      <c r="AR101" s="5"/>
      <c r="AS101" s="5"/>
      <c r="AT101" s="5"/>
      <c r="AU101" s="5"/>
      <c r="AV101" s="5"/>
      <c r="AW101" s="5"/>
      <c r="AX101" s="5"/>
      <c r="AY101" s="5"/>
      <c r="AZ101" s="5"/>
      <c r="BA101" s="5"/>
    </row>
    <row r="102" spans="1:53">
      <c r="A102" s="5"/>
      <c r="B102" s="5"/>
      <c r="C102" s="5"/>
      <c r="D102" s="23"/>
      <c r="E102" s="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  <c r="AJ102" s="5"/>
      <c r="AK102" s="5"/>
      <c r="AL102" s="5"/>
      <c r="AM102" s="5"/>
      <c r="AN102" s="5"/>
      <c r="AO102" s="5"/>
      <c r="AP102" s="5"/>
      <c r="AQ102" s="5"/>
      <c r="AR102" s="5"/>
      <c r="AS102" s="5"/>
      <c r="AT102" s="5"/>
      <c r="AU102" s="5"/>
      <c r="AV102" s="5"/>
      <c r="AW102" s="5"/>
      <c r="AX102" s="5"/>
      <c r="AY102" s="5"/>
      <c r="AZ102" s="5"/>
      <c r="BA102" s="5"/>
    </row>
    <row r="103" spans="1:53">
      <c r="A103" s="5"/>
      <c r="B103" s="5"/>
      <c r="C103" s="5"/>
      <c r="D103" s="23"/>
      <c r="E103" s="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  <c r="AJ103" s="5"/>
      <c r="AK103" s="5"/>
      <c r="AL103" s="5"/>
      <c r="AM103" s="5"/>
      <c r="AN103" s="5"/>
      <c r="AO103" s="5"/>
      <c r="AP103" s="5"/>
      <c r="AQ103" s="5"/>
      <c r="AR103" s="5"/>
      <c r="AS103" s="5"/>
      <c r="AT103" s="5"/>
      <c r="AU103" s="5"/>
      <c r="AV103" s="5"/>
      <c r="AW103" s="5"/>
      <c r="AX103" s="5"/>
      <c r="AY103" s="5"/>
      <c r="AZ103" s="5"/>
      <c r="BA103" s="5"/>
    </row>
    <row r="104" spans="1:53">
      <c r="A104" s="5"/>
      <c r="B104" s="5"/>
      <c r="C104" s="5"/>
      <c r="D104" s="23"/>
      <c r="E104" s="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  <c r="AE104" s="5"/>
      <c r="AF104" s="5"/>
      <c r="AG104" s="5"/>
      <c r="AH104" s="5"/>
      <c r="AI104" s="5"/>
      <c r="AJ104" s="5"/>
      <c r="AK104" s="5"/>
      <c r="AL104" s="5"/>
      <c r="AM104" s="5"/>
      <c r="AN104" s="5"/>
      <c r="AO104" s="5"/>
      <c r="AP104" s="5"/>
      <c r="AQ104" s="5"/>
      <c r="AR104" s="5"/>
      <c r="AS104" s="5"/>
      <c r="AT104" s="5"/>
      <c r="AU104" s="5"/>
      <c r="AV104" s="5"/>
      <c r="AW104" s="5"/>
      <c r="AX104" s="5"/>
      <c r="AY104" s="5"/>
      <c r="AZ104" s="5"/>
      <c r="BA104" s="5"/>
    </row>
    <row r="105" spans="1:53">
      <c r="A105" s="5"/>
      <c r="B105" s="5"/>
      <c r="C105" s="5"/>
      <c r="D105" s="23"/>
      <c r="E105" s="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  <c r="AE105" s="5"/>
      <c r="AF105" s="5"/>
      <c r="AG105" s="5"/>
      <c r="AH105" s="5"/>
      <c r="AI105" s="5"/>
      <c r="AJ105" s="5"/>
      <c r="AK105" s="5"/>
      <c r="AL105" s="5"/>
      <c r="AM105" s="5"/>
      <c r="AN105" s="5"/>
      <c r="AO105" s="5"/>
      <c r="AP105" s="5"/>
      <c r="AQ105" s="5"/>
      <c r="AR105" s="5"/>
      <c r="AS105" s="5"/>
      <c r="AT105" s="5"/>
      <c r="AU105" s="5"/>
      <c r="AV105" s="5"/>
      <c r="AW105" s="5"/>
      <c r="AX105" s="5"/>
      <c r="AY105" s="5"/>
      <c r="AZ105" s="5"/>
      <c r="BA105" s="5"/>
    </row>
    <row r="106" spans="1:53">
      <c r="A106" s="5"/>
      <c r="B106" s="5"/>
      <c r="C106" s="5"/>
      <c r="D106" s="23"/>
      <c r="E106" s="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  <c r="AE106" s="5"/>
      <c r="AF106" s="5"/>
      <c r="AG106" s="5"/>
      <c r="AH106" s="5"/>
      <c r="AI106" s="5"/>
      <c r="AJ106" s="5"/>
      <c r="AK106" s="5"/>
      <c r="AL106" s="5"/>
      <c r="AM106" s="5"/>
      <c r="AN106" s="5"/>
      <c r="AO106" s="5"/>
      <c r="AP106" s="5"/>
      <c r="AQ106" s="5"/>
      <c r="AR106" s="5"/>
      <c r="AS106" s="5"/>
      <c r="AT106" s="5"/>
      <c r="AU106" s="5"/>
      <c r="AV106" s="5"/>
      <c r="AW106" s="5"/>
      <c r="AX106" s="5"/>
      <c r="AY106" s="5"/>
      <c r="AZ106" s="5"/>
      <c r="BA106" s="5"/>
    </row>
    <row r="107" spans="1:53">
      <c r="A107" s="5"/>
      <c r="B107" s="5"/>
      <c r="C107" s="5"/>
      <c r="D107" s="23"/>
      <c r="E107" s="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  <c r="AE107" s="5"/>
      <c r="AF107" s="5"/>
      <c r="AG107" s="5"/>
      <c r="AH107" s="5"/>
      <c r="AI107" s="5"/>
      <c r="AJ107" s="5"/>
      <c r="AK107" s="5"/>
      <c r="AL107" s="5"/>
      <c r="AM107" s="5"/>
      <c r="AN107" s="5"/>
      <c r="AO107" s="5"/>
      <c r="AP107" s="5"/>
      <c r="AQ107" s="5"/>
      <c r="AR107" s="5"/>
      <c r="AS107" s="5"/>
      <c r="AT107" s="5"/>
      <c r="AU107" s="5"/>
      <c r="AV107" s="5"/>
      <c r="AW107" s="5"/>
      <c r="AX107" s="5"/>
      <c r="AY107" s="5"/>
      <c r="AZ107" s="5"/>
      <c r="BA107" s="5"/>
    </row>
    <row r="108" spans="1:53">
      <c r="A108" s="5"/>
      <c r="B108" s="5"/>
      <c r="C108" s="5"/>
      <c r="D108" s="23"/>
      <c r="E108" s="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  <c r="AE108" s="5"/>
      <c r="AF108" s="5"/>
      <c r="AG108" s="5"/>
      <c r="AH108" s="5"/>
      <c r="AI108" s="5"/>
      <c r="AJ108" s="5"/>
      <c r="AK108" s="5"/>
      <c r="AL108" s="5"/>
      <c r="AM108" s="5"/>
      <c r="AN108" s="5"/>
      <c r="AO108" s="5"/>
      <c r="AP108" s="5"/>
      <c r="AQ108" s="5"/>
      <c r="AR108" s="5"/>
      <c r="AS108" s="5"/>
      <c r="AT108" s="5"/>
      <c r="AU108" s="5"/>
      <c r="AV108" s="5"/>
      <c r="AW108" s="5"/>
      <c r="AX108" s="5"/>
      <c r="AY108" s="5"/>
      <c r="AZ108" s="5"/>
      <c r="BA108" s="5"/>
    </row>
    <row r="109" spans="1:53">
      <c r="A109" s="5"/>
      <c r="B109" s="5"/>
      <c r="C109" s="5"/>
      <c r="D109" s="23"/>
      <c r="E109" s="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  <c r="AE109" s="5"/>
      <c r="AF109" s="5"/>
      <c r="AG109" s="5"/>
      <c r="AH109" s="5"/>
      <c r="AI109" s="5"/>
      <c r="AJ109" s="5"/>
      <c r="AK109" s="5"/>
      <c r="AL109" s="5"/>
      <c r="AM109" s="5"/>
      <c r="AN109" s="5"/>
      <c r="AO109" s="5"/>
      <c r="AP109" s="5"/>
      <c r="AQ109" s="5"/>
      <c r="AR109" s="5"/>
      <c r="AS109" s="5"/>
      <c r="AT109" s="5"/>
      <c r="AU109" s="5"/>
      <c r="AV109" s="5"/>
      <c r="AW109" s="5"/>
      <c r="AX109" s="5"/>
      <c r="AY109" s="5"/>
      <c r="AZ109" s="5"/>
      <c r="BA109" s="5"/>
    </row>
    <row r="110" spans="1:53">
      <c r="A110" s="5"/>
      <c r="B110" s="5"/>
      <c r="C110" s="5"/>
      <c r="D110" s="23"/>
      <c r="E110" s="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  <c r="AE110" s="5"/>
      <c r="AF110" s="5"/>
      <c r="AG110" s="5"/>
      <c r="AH110" s="5"/>
      <c r="AI110" s="5"/>
      <c r="AJ110" s="5"/>
      <c r="AK110" s="5"/>
      <c r="AL110" s="5"/>
      <c r="AM110" s="5"/>
      <c r="AN110" s="5"/>
      <c r="AO110" s="5"/>
      <c r="AP110" s="5"/>
      <c r="AQ110" s="5"/>
      <c r="AR110" s="5"/>
      <c r="AS110" s="5"/>
      <c r="AT110" s="5"/>
      <c r="AU110" s="5"/>
      <c r="AV110" s="5"/>
      <c r="AW110" s="5"/>
      <c r="AX110" s="5"/>
      <c r="AY110" s="5"/>
      <c r="AZ110" s="5"/>
      <c r="BA110" s="5"/>
    </row>
    <row r="111" spans="1:53">
      <c r="A111" s="5"/>
      <c r="B111" s="5"/>
      <c r="C111" s="5"/>
      <c r="D111" s="23"/>
      <c r="E111" s="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  <c r="AE111" s="5"/>
      <c r="AF111" s="5"/>
      <c r="AG111" s="5"/>
      <c r="AH111" s="5"/>
      <c r="AI111" s="5"/>
      <c r="AJ111" s="5"/>
      <c r="AK111" s="5"/>
      <c r="AL111" s="5"/>
      <c r="AM111" s="5"/>
      <c r="AN111" s="5"/>
      <c r="AO111" s="5"/>
      <c r="AP111" s="5"/>
      <c r="AQ111" s="5"/>
      <c r="AR111" s="5"/>
      <c r="AS111" s="5"/>
      <c r="AT111" s="5"/>
      <c r="AU111" s="5"/>
      <c r="AV111" s="5"/>
      <c r="AW111" s="5"/>
      <c r="AX111" s="5"/>
      <c r="AY111" s="5"/>
      <c r="AZ111" s="5"/>
      <c r="BA111" s="5"/>
    </row>
    <row r="112" spans="1:53">
      <c r="A112" s="5"/>
      <c r="B112" s="5"/>
      <c r="C112" s="5"/>
      <c r="D112" s="23"/>
      <c r="E112" s="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  <c r="AE112" s="5"/>
      <c r="AF112" s="5"/>
      <c r="AG112" s="5"/>
      <c r="AH112" s="5"/>
      <c r="AI112" s="5"/>
      <c r="AJ112" s="5"/>
      <c r="AK112" s="5"/>
      <c r="AL112" s="5"/>
      <c r="AM112" s="5"/>
      <c r="AN112" s="5"/>
      <c r="AO112" s="5"/>
      <c r="AP112" s="5"/>
      <c r="AQ112" s="5"/>
      <c r="AR112" s="5"/>
      <c r="AS112" s="5"/>
      <c r="AT112" s="5"/>
      <c r="AU112" s="5"/>
      <c r="AV112" s="5"/>
      <c r="AW112" s="5"/>
      <c r="AX112" s="5"/>
      <c r="AY112" s="5"/>
      <c r="AZ112" s="5"/>
      <c r="BA112" s="5"/>
    </row>
    <row r="113" spans="1:53">
      <c r="A113" s="5"/>
      <c r="B113" s="5"/>
      <c r="C113" s="5"/>
      <c r="D113" s="23"/>
      <c r="E113" s="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  <c r="AE113" s="5"/>
      <c r="AF113" s="5"/>
      <c r="AG113" s="5"/>
      <c r="AH113" s="5"/>
      <c r="AI113" s="5"/>
      <c r="AJ113" s="5"/>
      <c r="AK113" s="5"/>
      <c r="AL113" s="5"/>
      <c r="AM113" s="5"/>
      <c r="AN113" s="5"/>
      <c r="AO113" s="5"/>
      <c r="AP113" s="5"/>
      <c r="AQ113" s="5"/>
      <c r="AR113" s="5"/>
      <c r="AS113" s="5"/>
      <c r="AT113" s="5"/>
      <c r="AU113" s="5"/>
      <c r="AV113" s="5"/>
      <c r="AW113" s="5"/>
      <c r="AX113" s="5"/>
      <c r="AY113" s="5"/>
      <c r="AZ113" s="5"/>
      <c r="BA113" s="5"/>
    </row>
    <row r="114" spans="1:53">
      <c r="A114" s="5"/>
      <c r="B114" s="5"/>
      <c r="C114" s="5"/>
      <c r="D114" s="23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  <c r="AE114" s="5"/>
      <c r="AF114" s="5"/>
      <c r="AG114" s="5"/>
      <c r="AH114" s="5"/>
      <c r="AI114" s="5"/>
      <c r="AJ114" s="5"/>
      <c r="AK114" s="5"/>
      <c r="AL114" s="5"/>
      <c r="AM114" s="5"/>
      <c r="AN114" s="5"/>
      <c r="AO114" s="5"/>
      <c r="AP114" s="5"/>
      <c r="AQ114" s="5"/>
      <c r="AR114" s="5"/>
      <c r="AS114" s="5"/>
      <c r="AT114" s="5"/>
      <c r="AU114" s="5"/>
      <c r="AV114" s="5"/>
      <c r="AW114" s="5"/>
      <c r="AX114" s="5"/>
      <c r="AY114" s="5"/>
      <c r="AZ114" s="5"/>
      <c r="BA114" s="5"/>
    </row>
    <row r="115" spans="1:53">
      <c r="A115" s="5"/>
      <c r="B115" s="5"/>
      <c r="C115" s="5"/>
      <c r="D115" s="23"/>
      <c r="E115" s="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  <c r="AE115" s="5"/>
      <c r="AF115" s="5"/>
      <c r="AG115" s="5"/>
      <c r="AH115" s="5"/>
      <c r="AI115" s="5"/>
      <c r="AJ115" s="5"/>
      <c r="AK115" s="5"/>
      <c r="AL115" s="5"/>
      <c r="AM115" s="5"/>
      <c r="AN115" s="5"/>
      <c r="AO115" s="5"/>
      <c r="AP115" s="5"/>
      <c r="AQ115" s="5"/>
      <c r="AR115" s="5"/>
      <c r="AS115" s="5"/>
      <c r="AT115" s="5"/>
      <c r="AU115" s="5"/>
      <c r="AV115" s="5"/>
      <c r="AW115" s="5"/>
      <c r="AX115" s="5"/>
      <c r="AY115" s="5"/>
      <c r="AZ115" s="5"/>
      <c r="BA115" s="5"/>
    </row>
    <row r="116" spans="1:53">
      <c r="A116" s="5"/>
      <c r="B116" s="5"/>
      <c r="C116" s="5"/>
      <c r="D116" s="23"/>
      <c r="E116" s="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  <c r="AE116" s="5"/>
      <c r="AF116" s="5"/>
      <c r="AG116" s="5"/>
      <c r="AH116" s="5"/>
      <c r="AI116" s="5"/>
      <c r="AJ116" s="5"/>
      <c r="AK116" s="5"/>
      <c r="AL116" s="5"/>
      <c r="AM116" s="5"/>
      <c r="AN116" s="5"/>
      <c r="AO116" s="5"/>
      <c r="AP116" s="5"/>
      <c r="AQ116" s="5"/>
      <c r="AR116" s="5"/>
      <c r="AS116" s="5"/>
      <c r="AT116" s="5"/>
      <c r="AU116" s="5"/>
      <c r="AV116" s="5"/>
      <c r="AW116" s="5"/>
      <c r="AX116" s="5"/>
      <c r="AY116" s="5"/>
      <c r="AZ116" s="5"/>
      <c r="BA116" s="5"/>
    </row>
    <row r="117" spans="1:53">
      <c r="A117" s="5"/>
      <c r="B117" s="5"/>
      <c r="C117" s="5"/>
      <c r="D117" s="23"/>
      <c r="E117" s="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  <c r="AE117" s="5"/>
      <c r="AF117" s="5"/>
      <c r="AG117" s="5"/>
      <c r="AH117" s="5"/>
      <c r="AI117" s="5"/>
      <c r="AJ117" s="5"/>
      <c r="AK117" s="5"/>
      <c r="AL117" s="5"/>
      <c r="AM117" s="5"/>
      <c r="AN117" s="5"/>
      <c r="AO117" s="5"/>
      <c r="AP117" s="5"/>
      <c r="AQ117" s="5"/>
      <c r="AR117" s="5"/>
      <c r="AS117" s="5"/>
      <c r="AT117" s="5"/>
      <c r="AU117" s="5"/>
      <c r="AV117" s="5"/>
      <c r="AW117" s="5"/>
      <c r="AX117" s="5"/>
      <c r="AY117" s="5"/>
      <c r="AZ117" s="5"/>
      <c r="BA117" s="5"/>
    </row>
    <row r="118" spans="1:53">
      <c r="A118" s="5"/>
      <c r="B118" s="5"/>
      <c r="C118" s="5"/>
      <c r="D118" s="23"/>
      <c r="E118" s="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  <c r="AE118" s="5"/>
      <c r="AF118" s="5"/>
      <c r="AG118" s="5"/>
      <c r="AH118" s="5"/>
      <c r="AI118" s="5"/>
      <c r="AJ118" s="5"/>
      <c r="AK118" s="5"/>
      <c r="AL118" s="5"/>
      <c r="AM118" s="5"/>
      <c r="AN118" s="5"/>
      <c r="AO118" s="5"/>
      <c r="AP118" s="5"/>
      <c r="AQ118" s="5"/>
      <c r="AR118" s="5"/>
      <c r="AS118" s="5"/>
      <c r="AT118" s="5"/>
      <c r="AU118" s="5"/>
      <c r="AV118" s="5"/>
      <c r="AW118" s="5"/>
      <c r="AX118" s="5"/>
      <c r="AY118" s="5"/>
      <c r="AZ118" s="5"/>
      <c r="BA118" s="5"/>
    </row>
    <row r="119" spans="1:53">
      <c r="A119" s="5"/>
      <c r="B119" s="5"/>
      <c r="C119" s="5"/>
      <c r="D119" s="23"/>
      <c r="E119" s="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  <c r="AE119" s="5"/>
      <c r="AF119" s="5"/>
      <c r="AG119" s="5"/>
      <c r="AH119" s="5"/>
      <c r="AI119" s="5"/>
      <c r="AJ119" s="5"/>
      <c r="AK119" s="5"/>
      <c r="AL119" s="5"/>
      <c r="AM119" s="5"/>
      <c r="AN119" s="5"/>
      <c r="AO119" s="5"/>
      <c r="AP119" s="5"/>
      <c r="AQ119" s="5"/>
      <c r="AR119" s="5"/>
      <c r="AS119" s="5"/>
      <c r="AT119" s="5"/>
      <c r="AU119" s="5"/>
      <c r="AV119" s="5"/>
      <c r="AW119" s="5"/>
      <c r="AX119" s="5"/>
      <c r="AY119" s="5"/>
      <c r="AZ119" s="5"/>
      <c r="BA119" s="5"/>
    </row>
    <row r="120" spans="1:53">
      <c r="A120" s="5"/>
      <c r="B120" s="5"/>
      <c r="C120" s="5"/>
      <c r="D120" s="23"/>
      <c r="E120" s="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  <c r="AE120" s="5"/>
      <c r="AF120" s="5"/>
      <c r="AG120" s="5"/>
      <c r="AH120" s="5"/>
      <c r="AI120" s="5"/>
      <c r="AJ120" s="5"/>
      <c r="AK120" s="5"/>
      <c r="AL120" s="5"/>
      <c r="AM120" s="5"/>
      <c r="AN120" s="5"/>
      <c r="AO120" s="5"/>
      <c r="AP120" s="5"/>
      <c r="AQ120" s="5"/>
      <c r="AR120" s="5"/>
      <c r="AS120" s="5"/>
      <c r="AT120" s="5"/>
      <c r="AU120" s="5"/>
      <c r="AV120" s="5"/>
      <c r="AW120" s="5"/>
      <c r="AX120" s="5"/>
      <c r="AY120" s="5"/>
      <c r="AZ120" s="5"/>
      <c r="BA120" s="5"/>
    </row>
    <row r="121" spans="1:53">
      <c r="A121" s="5"/>
      <c r="B121" s="5"/>
      <c r="C121" s="5"/>
      <c r="D121" s="23"/>
      <c r="E121" s="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  <c r="AE121" s="5"/>
      <c r="AF121" s="5"/>
      <c r="AG121" s="5"/>
      <c r="AH121" s="5"/>
      <c r="AI121" s="5"/>
      <c r="AJ121" s="5"/>
      <c r="AK121" s="5"/>
      <c r="AL121" s="5"/>
      <c r="AM121" s="5"/>
      <c r="AN121" s="5"/>
      <c r="AO121" s="5"/>
      <c r="AP121" s="5"/>
      <c r="AQ121" s="5"/>
      <c r="AR121" s="5"/>
      <c r="AS121" s="5"/>
      <c r="AT121" s="5"/>
      <c r="AU121" s="5"/>
      <c r="AV121" s="5"/>
      <c r="AW121" s="5"/>
      <c r="AX121" s="5"/>
      <c r="AY121" s="5"/>
      <c r="AZ121" s="5"/>
      <c r="BA121" s="5"/>
    </row>
    <row r="122" spans="1:53">
      <c r="A122" s="5"/>
      <c r="B122" s="5"/>
      <c r="C122" s="5"/>
      <c r="D122" s="23"/>
      <c r="E122" s="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  <c r="AE122" s="5"/>
      <c r="AF122" s="5"/>
      <c r="AG122" s="5"/>
      <c r="AH122" s="5"/>
      <c r="AI122" s="5"/>
      <c r="AJ122" s="5"/>
      <c r="AK122" s="5"/>
      <c r="AL122" s="5"/>
      <c r="AM122" s="5"/>
      <c r="AN122" s="5"/>
      <c r="AO122" s="5"/>
      <c r="AP122" s="5"/>
      <c r="AQ122" s="5"/>
      <c r="AR122" s="5"/>
      <c r="AS122" s="5"/>
      <c r="AT122" s="5"/>
      <c r="AU122" s="5"/>
      <c r="AV122" s="5"/>
      <c r="AW122" s="5"/>
      <c r="AX122" s="5"/>
      <c r="AY122" s="5"/>
      <c r="AZ122" s="5"/>
      <c r="BA122" s="5"/>
    </row>
    <row r="123" spans="1:53">
      <c r="A123" s="5"/>
      <c r="B123" s="5"/>
      <c r="C123" s="5"/>
      <c r="D123" s="23"/>
      <c r="E123" s="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  <c r="AE123" s="5"/>
      <c r="AF123" s="5"/>
      <c r="AG123" s="5"/>
      <c r="AH123" s="5"/>
      <c r="AI123" s="5"/>
      <c r="AJ123" s="5"/>
      <c r="AK123" s="5"/>
      <c r="AL123" s="5"/>
      <c r="AM123" s="5"/>
      <c r="AN123" s="5"/>
      <c r="AO123" s="5"/>
      <c r="AP123" s="5"/>
      <c r="AQ123" s="5"/>
      <c r="AR123" s="5"/>
      <c r="AS123" s="5"/>
      <c r="AT123" s="5"/>
      <c r="AU123" s="5"/>
      <c r="AV123" s="5"/>
      <c r="AW123" s="5"/>
      <c r="AX123" s="5"/>
      <c r="AY123" s="5"/>
      <c r="AZ123" s="5"/>
      <c r="BA123" s="5"/>
    </row>
    <row r="124" spans="1:53">
      <c r="A124" s="5"/>
      <c r="B124" s="5"/>
      <c r="C124" s="5"/>
      <c r="D124" s="23"/>
      <c r="E124" s="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  <c r="AE124" s="5"/>
      <c r="AF124" s="5"/>
      <c r="AG124" s="5"/>
      <c r="AH124" s="5"/>
      <c r="AI124" s="5"/>
      <c r="AJ124" s="5"/>
      <c r="AK124" s="5"/>
      <c r="AL124" s="5"/>
      <c r="AM124" s="5"/>
      <c r="AN124" s="5"/>
      <c r="AO124" s="5"/>
      <c r="AP124" s="5"/>
      <c r="AQ124" s="5"/>
      <c r="AR124" s="5"/>
      <c r="AS124" s="5"/>
      <c r="AT124" s="5"/>
      <c r="AU124" s="5"/>
      <c r="AV124" s="5"/>
      <c r="AW124" s="5"/>
      <c r="AX124" s="5"/>
      <c r="AY124" s="5"/>
      <c r="AZ124" s="5"/>
      <c r="BA124" s="5"/>
    </row>
    <row r="125" spans="1:53">
      <c r="A125" s="5"/>
      <c r="B125" s="5"/>
      <c r="C125" s="5"/>
      <c r="D125" s="23"/>
      <c r="E125" s="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  <c r="AE125" s="5"/>
      <c r="AF125" s="5"/>
      <c r="AG125" s="5"/>
      <c r="AH125" s="5"/>
      <c r="AI125" s="5"/>
      <c r="AJ125" s="5"/>
      <c r="AK125" s="5"/>
      <c r="AL125" s="5"/>
      <c r="AM125" s="5"/>
      <c r="AN125" s="5"/>
      <c r="AO125" s="5"/>
      <c r="AP125" s="5"/>
      <c r="AQ125" s="5"/>
      <c r="AR125" s="5"/>
      <c r="AS125" s="5"/>
      <c r="AT125" s="5"/>
      <c r="AU125" s="5"/>
      <c r="AV125" s="5"/>
      <c r="AW125" s="5"/>
      <c r="AX125" s="5"/>
      <c r="AY125" s="5"/>
      <c r="AZ125" s="5"/>
      <c r="BA125" s="5"/>
    </row>
    <row r="126" spans="1:53">
      <c r="A126" s="5"/>
      <c r="B126" s="5"/>
      <c r="C126" s="5"/>
      <c r="D126" s="23"/>
      <c r="E126" s="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  <c r="AF126" s="5"/>
      <c r="AG126" s="5"/>
      <c r="AH126" s="5"/>
      <c r="AI126" s="5"/>
      <c r="AJ126" s="5"/>
      <c r="AK126" s="5"/>
      <c r="AL126" s="5"/>
      <c r="AM126" s="5"/>
      <c r="AN126" s="5"/>
      <c r="AO126" s="5"/>
      <c r="AP126" s="5"/>
      <c r="AQ126" s="5"/>
      <c r="AR126" s="5"/>
      <c r="AS126" s="5"/>
      <c r="AT126" s="5"/>
      <c r="AU126" s="5"/>
      <c r="AV126" s="5"/>
      <c r="AW126" s="5"/>
      <c r="AX126" s="5"/>
      <c r="AY126" s="5"/>
      <c r="AZ126" s="5"/>
      <c r="BA126" s="5"/>
    </row>
    <row r="127" spans="1:53">
      <c r="A127" s="5"/>
      <c r="B127" s="5"/>
      <c r="C127" s="5"/>
      <c r="D127" s="23"/>
      <c r="E127" s="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  <c r="AE127" s="5"/>
      <c r="AF127" s="5"/>
      <c r="AG127" s="5"/>
      <c r="AH127" s="5"/>
      <c r="AI127" s="5"/>
      <c r="AJ127" s="5"/>
      <c r="AK127" s="5"/>
      <c r="AL127" s="5"/>
      <c r="AM127" s="5"/>
      <c r="AN127" s="5"/>
      <c r="AO127" s="5"/>
      <c r="AP127" s="5"/>
      <c r="AQ127" s="5"/>
      <c r="AR127" s="5"/>
      <c r="AS127" s="5"/>
      <c r="AT127" s="5"/>
      <c r="AU127" s="5"/>
      <c r="AV127" s="5"/>
      <c r="AW127" s="5"/>
      <c r="AX127" s="5"/>
      <c r="AY127" s="5"/>
      <c r="AZ127" s="5"/>
      <c r="BA127" s="5"/>
    </row>
    <row r="128" spans="1:53">
      <c r="A128" s="5"/>
      <c r="B128" s="5"/>
      <c r="C128" s="5"/>
      <c r="D128" s="23"/>
      <c r="E128" s="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  <c r="AE128" s="5"/>
      <c r="AF128" s="5"/>
      <c r="AG128" s="5"/>
      <c r="AH128" s="5"/>
      <c r="AI128" s="5"/>
      <c r="AJ128" s="5"/>
      <c r="AK128" s="5"/>
      <c r="AL128" s="5"/>
      <c r="AM128" s="5"/>
      <c r="AN128" s="5"/>
      <c r="AO128" s="5"/>
      <c r="AP128" s="5"/>
      <c r="AQ128" s="5"/>
      <c r="AR128" s="5"/>
      <c r="AS128" s="5"/>
      <c r="AT128" s="5"/>
      <c r="AU128" s="5"/>
      <c r="AV128" s="5"/>
      <c r="AW128" s="5"/>
      <c r="AX128" s="5"/>
      <c r="AY128" s="5"/>
      <c r="AZ128" s="5"/>
      <c r="BA128" s="5"/>
    </row>
    <row r="129" spans="1:53">
      <c r="A129" s="5"/>
      <c r="B129" s="5"/>
      <c r="C129" s="5"/>
      <c r="D129" s="23"/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  <c r="AE129" s="5"/>
      <c r="AF129" s="5"/>
      <c r="AG129" s="5"/>
      <c r="AH129" s="5"/>
      <c r="AI129" s="5"/>
      <c r="AJ129" s="5"/>
      <c r="AK129" s="5"/>
      <c r="AL129" s="5"/>
      <c r="AM129" s="5"/>
      <c r="AN129" s="5"/>
      <c r="AO129" s="5"/>
      <c r="AP129" s="5"/>
      <c r="AQ129" s="5"/>
      <c r="AR129" s="5"/>
      <c r="AS129" s="5"/>
      <c r="AT129" s="5"/>
      <c r="AU129" s="5"/>
      <c r="AV129" s="5"/>
      <c r="AW129" s="5"/>
      <c r="AX129" s="5"/>
      <c r="AY129" s="5"/>
      <c r="AZ129" s="5"/>
      <c r="BA129" s="5"/>
    </row>
    <row r="130" spans="1:53">
      <c r="A130" s="5"/>
      <c r="B130" s="5"/>
      <c r="C130" s="5"/>
      <c r="D130" s="23"/>
      <c r="E130" s="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  <c r="AE130" s="5"/>
      <c r="AF130" s="5"/>
      <c r="AG130" s="5"/>
      <c r="AH130" s="5"/>
      <c r="AI130" s="5"/>
      <c r="AJ130" s="5"/>
      <c r="AK130" s="5"/>
      <c r="AL130" s="5"/>
      <c r="AM130" s="5"/>
      <c r="AN130" s="5"/>
      <c r="AO130" s="5"/>
      <c r="AP130" s="5"/>
      <c r="AQ130" s="5"/>
      <c r="AR130" s="5"/>
      <c r="AS130" s="5"/>
      <c r="AT130" s="5"/>
      <c r="AU130" s="5"/>
      <c r="AV130" s="5"/>
      <c r="AW130" s="5"/>
      <c r="AX130" s="5"/>
      <c r="AY130" s="5"/>
      <c r="AZ130" s="5"/>
      <c r="BA130" s="5"/>
    </row>
    <row r="131" spans="1:53">
      <c r="A131" s="5"/>
      <c r="B131" s="5"/>
      <c r="C131" s="5"/>
      <c r="D131" s="23"/>
      <c r="E131" s="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  <c r="AE131" s="5"/>
      <c r="AF131" s="5"/>
      <c r="AG131" s="5"/>
      <c r="AH131" s="5"/>
      <c r="AI131" s="5"/>
      <c r="AJ131" s="5"/>
      <c r="AK131" s="5"/>
      <c r="AL131" s="5"/>
      <c r="AM131" s="5"/>
      <c r="AN131" s="5"/>
      <c r="AO131" s="5"/>
      <c r="AP131" s="5"/>
      <c r="AQ131" s="5"/>
      <c r="AR131" s="5"/>
      <c r="AS131" s="5"/>
      <c r="AT131" s="5"/>
      <c r="AU131" s="5"/>
      <c r="AV131" s="5"/>
      <c r="AW131" s="5"/>
      <c r="AX131" s="5"/>
      <c r="AY131" s="5"/>
      <c r="AZ131" s="5"/>
      <c r="BA131" s="5"/>
    </row>
    <row r="132" spans="1:53">
      <c r="A132" s="5"/>
      <c r="B132" s="5"/>
      <c r="C132" s="5"/>
      <c r="D132" s="23"/>
      <c r="E132" s="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  <c r="AE132" s="5"/>
      <c r="AF132" s="5"/>
      <c r="AG132" s="5"/>
      <c r="AH132" s="5"/>
      <c r="AI132" s="5"/>
      <c r="AJ132" s="5"/>
      <c r="AK132" s="5"/>
      <c r="AL132" s="5"/>
      <c r="AM132" s="5"/>
      <c r="AN132" s="5"/>
      <c r="AO132" s="5"/>
      <c r="AP132" s="5"/>
      <c r="AQ132" s="5"/>
      <c r="AR132" s="5"/>
      <c r="AS132" s="5"/>
      <c r="AT132" s="5"/>
      <c r="AU132" s="5"/>
      <c r="AV132" s="5"/>
      <c r="AW132" s="5"/>
      <c r="AX132" s="5"/>
      <c r="AY132" s="5"/>
      <c r="AZ132" s="5"/>
      <c r="BA132" s="5"/>
    </row>
    <row r="133" spans="1:53">
      <c r="A133" s="5"/>
      <c r="B133" s="5"/>
      <c r="C133" s="5"/>
      <c r="D133" s="23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5"/>
      <c r="AH133" s="5"/>
      <c r="AI133" s="5"/>
      <c r="AJ133" s="5"/>
      <c r="AK133" s="5"/>
      <c r="AL133" s="5"/>
      <c r="AM133" s="5"/>
      <c r="AN133" s="5"/>
      <c r="AO133" s="5"/>
      <c r="AP133" s="5"/>
      <c r="AQ133" s="5"/>
      <c r="AR133" s="5"/>
      <c r="AS133" s="5"/>
      <c r="AT133" s="5"/>
      <c r="AU133" s="5"/>
      <c r="AV133" s="5"/>
      <c r="AW133" s="5"/>
      <c r="AX133" s="5"/>
      <c r="AY133" s="5"/>
      <c r="AZ133" s="5"/>
      <c r="BA133" s="5"/>
    </row>
    <row r="134" spans="1:53">
      <c r="A134" s="5"/>
      <c r="B134" s="5"/>
      <c r="C134" s="5"/>
      <c r="D134" s="23"/>
      <c r="E134" s="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  <c r="AE134" s="5"/>
      <c r="AF134" s="5"/>
      <c r="AG134" s="5"/>
      <c r="AH134" s="5"/>
      <c r="AI134" s="5"/>
      <c r="AJ134" s="5"/>
      <c r="AK134" s="5"/>
      <c r="AL134" s="5"/>
      <c r="AM134" s="5"/>
      <c r="AN134" s="5"/>
      <c r="AO134" s="5"/>
      <c r="AP134" s="5"/>
      <c r="AQ134" s="5"/>
      <c r="AR134" s="5"/>
      <c r="AS134" s="5"/>
      <c r="AT134" s="5"/>
      <c r="AU134" s="5"/>
      <c r="AV134" s="5"/>
      <c r="AW134" s="5"/>
      <c r="AX134" s="5"/>
      <c r="AY134" s="5"/>
      <c r="AZ134" s="5"/>
      <c r="BA134" s="5"/>
    </row>
    <row r="135" spans="1:53">
      <c r="A135" s="5"/>
      <c r="B135" s="5"/>
      <c r="C135" s="5"/>
      <c r="D135" s="23"/>
      <c r="E135" s="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  <c r="AE135" s="5"/>
      <c r="AF135" s="5"/>
      <c r="AG135" s="5"/>
      <c r="AH135" s="5"/>
      <c r="AI135" s="5"/>
      <c r="AJ135" s="5"/>
      <c r="AK135" s="5"/>
      <c r="AL135" s="5"/>
      <c r="AM135" s="5"/>
      <c r="AN135" s="5"/>
      <c r="AO135" s="5"/>
      <c r="AP135" s="5"/>
      <c r="AQ135" s="5"/>
      <c r="AR135" s="5"/>
      <c r="AS135" s="5"/>
      <c r="AT135" s="5"/>
      <c r="AU135" s="5"/>
      <c r="AV135" s="5"/>
      <c r="AW135" s="5"/>
      <c r="AX135" s="5"/>
      <c r="AY135" s="5"/>
      <c r="AZ135" s="5"/>
      <c r="BA135" s="5"/>
    </row>
    <row r="136" spans="1:53">
      <c r="A136" s="5"/>
      <c r="B136" s="5"/>
      <c r="C136" s="5"/>
      <c r="D136" s="23"/>
      <c r="E136" s="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  <c r="AE136" s="5"/>
      <c r="AF136" s="5"/>
      <c r="AG136" s="5"/>
      <c r="AH136" s="5"/>
      <c r="AI136" s="5"/>
      <c r="AJ136" s="5"/>
      <c r="AK136" s="5"/>
      <c r="AL136" s="5"/>
      <c r="AM136" s="5"/>
      <c r="AN136" s="5"/>
      <c r="AO136" s="5"/>
      <c r="AP136" s="5"/>
      <c r="AQ136" s="5"/>
      <c r="AR136" s="5"/>
      <c r="AS136" s="5"/>
      <c r="AT136" s="5"/>
      <c r="AU136" s="5"/>
      <c r="AV136" s="5"/>
      <c r="AW136" s="5"/>
      <c r="AX136" s="5"/>
      <c r="AY136" s="5"/>
      <c r="AZ136" s="5"/>
      <c r="BA136" s="5"/>
    </row>
    <row r="137" spans="1:53">
      <c r="A137" s="5"/>
      <c r="B137" s="5"/>
      <c r="C137" s="5"/>
      <c r="D137" s="23"/>
      <c r="E137" s="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  <c r="AE137" s="5"/>
      <c r="AF137" s="5"/>
      <c r="AG137" s="5"/>
      <c r="AH137" s="5"/>
      <c r="AI137" s="5"/>
      <c r="AJ137" s="5"/>
      <c r="AK137" s="5"/>
      <c r="AL137" s="5"/>
      <c r="AM137" s="5"/>
      <c r="AN137" s="5"/>
      <c r="AO137" s="5"/>
      <c r="AP137" s="5"/>
      <c r="AQ137" s="5"/>
      <c r="AR137" s="5"/>
      <c r="AS137" s="5"/>
      <c r="AT137" s="5"/>
      <c r="AU137" s="5"/>
      <c r="AV137" s="5"/>
      <c r="AW137" s="5"/>
      <c r="AX137" s="5"/>
      <c r="AY137" s="5"/>
      <c r="AZ137" s="5"/>
      <c r="BA137" s="5"/>
    </row>
    <row r="138" spans="1:53">
      <c r="A138" s="5"/>
      <c r="B138" s="5"/>
      <c r="C138" s="5"/>
      <c r="D138" s="23"/>
      <c r="E138" s="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  <c r="AE138" s="5"/>
      <c r="AF138" s="5"/>
      <c r="AG138" s="5"/>
      <c r="AH138" s="5"/>
      <c r="AI138" s="5"/>
      <c r="AJ138" s="5"/>
      <c r="AK138" s="5"/>
      <c r="AL138" s="5"/>
      <c r="AM138" s="5"/>
      <c r="AN138" s="5"/>
      <c r="AO138" s="5"/>
      <c r="AP138" s="5"/>
      <c r="AQ138" s="5"/>
      <c r="AR138" s="5"/>
      <c r="AS138" s="5"/>
      <c r="AT138" s="5"/>
      <c r="AU138" s="5"/>
      <c r="AV138" s="5"/>
      <c r="AW138" s="5"/>
      <c r="AX138" s="5"/>
      <c r="AY138" s="5"/>
      <c r="AZ138" s="5"/>
      <c r="BA138" s="5"/>
    </row>
    <row r="139" spans="1:53">
      <c r="A139" s="5"/>
      <c r="B139" s="5"/>
      <c r="C139" s="5"/>
      <c r="D139" s="23"/>
      <c r="E139" s="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  <c r="AE139" s="5"/>
      <c r="AF139" s="5"/>
      <c r="AG139" s="5"/>
      <c r="AH139" s="5"/>
      <c r="AI139" s="5"/>
      <c r="AJ139" s="5"/>
      <c r="AK139" s="5"/>
      <c r="AL139" s="5"/>
      <c r="AM139" s="5"/>
      <c r="AN139" s="5"/>
      <c r="AO139" s="5"/>
      <c r="AP139" s="5"/>
      <c r="AQ139" s="5"/>
      <c r="AR139" s="5"/>
      <c r="AS139" s="5"/>
      <c r="AT139" s="5"/>
      <c r="AU139" s="5"/>
      <c r="AV139" s="5"/>
      <c r="AW139" s="5"/>
      <c r="AX139" s="5"/>
      <c r="AY139" s="5"/>
      <c r="AZ139" s="5"/>
      <c r="BA139" s="5"/>
    </row>
    <row r="140" spans="1:53">
      <c r="A140" s="5"/>
      <c r="B140" s="5"/>
      <c r="C140" s="5"/>
      <c r="D140" s="23"/>
      <c r="E140" s="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  <c r="AE140" s="5"/>
      <c r="AF140" s="5"/>
      <c r="AG140" s="5"/>
      <c r="AH140" s="5"/>
      <c r="AI140" s="5"/>
      <c r="AJ140" s="5"/>
      <c r="AK140" s="5"/>
      <c r="AL140" s="5"/>
      <c r="AM140" s="5"/>
      <c r="AN140" s="5"/>
      <c r="AO140" s="5"/>
      <c r="AP140" s="5"/>
      <c r="AQ140" s="5"/>
      <c r="AR140" s="5"/>
      <c r="AS140" s="5"/>
      <c r="AT140" s="5"/>
      <c r="AU140" s="5"/>
      <c r="AV140" s="5"/>
      <c r="AW140" s="5"/>
      <c r="AX140" s="5"/>
      <c r="AY140" s="5"/>
      <c r="AZ140" s="5"/>
      <c r="BA140" s="5"/>
    </row>
    <row r="141" spans="1:53">
      <c r="A141" s="5"/>
      <c r="B141" s="5"/>
      <c r="C141" s="5"/>
      <c r="D141" s="23"/>
      <c r="E141" s="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  <c r="AE141" s="5"/>
      <c r="AF141" s="5"/>
      <c r="AG141" s="5"/>
      <c r="AH141" s="5"/>
      <c r="AI141" s="5"/>
      <c r="AJ141" s="5"/>
      <c r="AK141" s="5"/>
      <c r="AL141" s="5"/>
      <c r="AM141" s="5"/>
      <c r="AN141" s="5"/>
      <c r="AO141" s="5"/>
      <c r="AP141" s="5"/>
      <c r="AQ141" s="5"/>
      <c r="AR141" s="5"/>
      <c r="AS141" s="5"/>
      <c r="AT141" s="5"/>
      <c r="AU141" s="5"/>
      <c r="AV141" s="5"/>
      <c r="AW141" s="5"/>
      <c r="AX141" s="5"/>
      <c r="AY141" s="5"/>
      <c r="AZ141" s="5"/>
      <c r="BA141" s="5"/>
    </row>
    <row r="142" spans="1:53">
      <c r="A142" s="5"/>
      <c r="B142" s="5"/>
      <c r="C142" s="5"/>
      <c r="D142" s="23"/>
      <c r="E142" s="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  <c r="AE142" s="5"/>
      <c r="AF142" s="5"/>
      <c r="AG142" s="5"/>
      <c r="AH142" s="5"/>
      <c r="AI142" s="5"/>
      <c r="AJ142" s="5"/>
      <c r="AK142" s="5"/>
      <c r="AL142" s="5"/>
      <c r="AM142" s="5"/>
      <c r="AN142" s="5"/>
      <c r="AO142" s="5"/>
      <c r="AP142" s="5"/>
      <c r="AQ142" s="5"/>
      <c r="AR142" s="5"/>
      <c r="AS142" s="5"/>
      <c r="AT142" s="5"/>
      <c r="AU142" s="5"/>
      <c r="AV142" s="5"/>
      <c r="AW142" s="5"/>
      <c r="AX142" s="5"/>
      <c r="AY142" s="5"/>
      <c r="AZ142" s="5"/>
      <c r="BA142" s="5"/>
    </row>
    <row r="143" spans="1:53">
      <c r="A143" s="5"/>
      <c r="B143" s="5"/>
      <c r="C143" s="5"/>
      <c r="D143" s="23"/>
      <c r="E143" s="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  <c r="AE143" s="5"/>
      <c r="AF143" s="5"/>
      <c r="AG143" s="5"/>
      <c r="AH143" s="5"/>
      <c r="AI143" s="5"/>
      <c r="AJ143" s="5"/>
      <c r="AK143" s="5"/>
      <c r="AL143" s="5"/>
      <c r="AM143" s="5"/>
      <c r="AN143" s="5"/>
      <c r="AO143" s="5"/>
      <c r="AP143" s="5"/>
      <c r="AQ143" s="5"/>
      <c r="AR143" s="5"/>
      <c r="AS143" s="5"/>
      <c r="AT143" s="5"/>
      <c r="AU143" s="5"/>
      <c r="AV143" s="5"/>
      <c r="AW143" s="5"/>
      <c r="AX143" s="5"/>
      <c r="AY143" s="5"/>
      <c r="AZ143" s="5"/>
      <c r="BA143" s="5"/>
    </row>
    <row r="144" spans="1:53">
      <c r="A144" s="5"/>
      <c r="B144" s="5"/>
      <c r="C144" s="5"/>
      <c r="D144" s="23"/>
      <c r="E144" s="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  <c r="AE144" s="5"/>
      <c r="AF144" s="5"/>
      <c r="AG144" s="5"/>
      <c r="AH144" s="5"/>
      <c r="AI144" s="5"/>
      <c r="AJ144" s="5"/>
      <c r="AK144" s="5"/>
      <c r="AL144" s="5"/>
      <c r="AM144" s="5"/>
      <c r="AN144" s="5"/>
      <c r="AO144" s="5"/>
      <c r="AP144" s="5"/>
      <c r="AQ144" s="5"/>
      <c r="AR144" s="5"/>
      <c r="AS144" s="5"/>
      <c r="AT144" s="5"/>
      <c r="AU144" s="5"/>
      <c r="AV144" s="5"/>
      <c r="AW144" s="5"/>
      <c r="AX144" s="5"/>
      <c r="AY144" s="5"/>
      <c r="AZ144" s="5"/>
      <c r="BA144" s="5"/>
    </row>
    <row r="145" spans="1:53">
      <c r="A145" s="5"/>
      <c r="B145" s="5"/>
      <c r="C145" s="5"/>
      <c r="D145" s="23"/>
      <c r="E145" s="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  <c r="AE145" s="5"/>
      <c r="AF145" s="5"/>
      <c r="AG145" s="5"/>
      <c r="AH145" s="5"/>
      <c r="AI145" s="5"/>
      <c r="AJ145" s="5"/>
      <c r="AK145" s="5"/>
      <c r="AL145" s="5"/>
      <c r="AM145" s="5"/>
      <c r="AN145" s="5"/>
      <c r="AO145" s="5"/>
      <c r="AP145" s="5"/>
      <c r="AQ145" s="5"/>
      <c r="AR145" s="5"/>
      <c r="AS145" s="5"/>
      <c r="AT145" s="5"/>
      <c r="AU145" s="5"/>
      <c r="AV145" s="5"/>
      <c r="AW145" s="5"/>
      <c r="AX145" s="5"/>
      <c r="AY145" s="5"/>
      <c r="AZ145" s="5"/>
      <c r="BA145" s="5"/>
    </row>
    <row r="146" spans="1:53">
      <c r="A146" s="5"/>
      <c r="B146" s="5"/>
      <c r="C146" s="5"/>
      <c r="D146" s="23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  <c r="AE146" s="5"/>
      <c r="AF146" s="5"/>
      <c r="AG146" s="5"/>
      <c r="AH146" s="5"/>
      <c r="AI146" s="5"/>
      <c r="AJ146" s="5"/>
      <c r="AK146" s="5"/>
      <c r="AL146" s="5"/>
      <c r="AM146" s="5"/>
      <c r="AN146" s="5"/>
      <c r="AO146" s="5"/>
      <c r="AP146" s="5"/>
      <c r="AQ146" s="5"/>
      <c r="AR146" s="5"/>
      <c r="AS146" s="5"/>
      <c r="AT146" s="5"/>
      <c r="AU146" s="5"/>
      <c r="AV146" s="5"/>
      <c r="AW146" s="5"/>
      <c r="AX146" s="5"/>
      <c r="AY146" s="5"/>
      <c r="AZ146" s="5"/>
      <c r="BA146" s="5"/>
    </row>
    <row r="147" spans="1:53">
      <c r="A147" s="5"/>
      <c r="B147" s="5"/>
      <c r="C147" s="5"/>
      <c r="D147" s="23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  <c r="AE147" s="5"/>
      <c r="AF147" s="5"/>
      <c r="AG147" s="5"/>
      <c r="AH147" s="5"/>
      <c r="AI147" s="5"/>
      <c r="AJ147" s="5"/>
      <c r="AK147" s="5"/>
      <c r="AL147" s="5"/>
      <c r="AM147" s="5"/>
      <c r="AN147" s="5"/>
      <c r="AO147" s="5"/>
      <c r="AP147" s="5"/>
      <c r="AQ147" s="5"/>
      <c r="AR147" s="5"/>
      <c r="AS147" s="5"/>
      <c r="AT147" s="5"/>
      <c r="AU147" s="5"/>
      <c r="AV147" s="5"/>
      <c r="AW147" s="5"/>
      <c r="AX147" s="5"/>
      <c r="AY147" s="5"/>
      <c r="AZ147" s="5"/>
      <c r="BA147" s="5"/>
    </row>
    <row r="148" spans="1:53">
      <c r="A148" s="5"/>
      <c r="B148" s="5"/>
      <c r="C148" s="5"/>
      <c r="D148" s="23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  <c r="AE148" s="5"/>
      <c r="AF148" s="5"/>
      <c r="AG148" s="5"/>
      <c r="AH148" s="5"/>
      <c r="AI148" s="5"/>
      <c r="AJ148" s="5"/>
      <c r="AK148" s="5"/>
      <c r="AL148" s="5"/>
      <c r="AM148" s="5"/>
      <c r="AN148" s="5"/>
      <c r="AO148" s="5"/>
      <c r="AP148" s="5"/>
      <c r="AQ148" s="5"/>
      <c r="AR148" s="5"/>
      <c r="AS148" s="5"/>
      <c r="AT148" s="5"/>
      <c r="AU148" s="5"/>
      <c r="AV148" s="5"/>
      <c r="AW148" s="5"/>
      <c r="AX148" s="5"/>
      <c r="AY148" s="5"/>
      <c r="AZ148" s="5"/>
      <c r="BA148" s="5"/>
    </row>
    <row r="149" spans="1:53">
      <c r="A149" s="24"/>
      <c r="B149" s="24"/>
      <c r="C149" s="24"/>
      <c r="D149" s="25"/>
      <c r="E149" s="24"/>
      <c r="F149" s="24"/>
      <c r="G149" s="24"/>
      <c r="H149" s="24"/>
      <c r="I149" s="24"/>
      <c r="J149" s="24"/>
      <c r="K149" s="24"/>
      <c r="L149" s="24"/>
      <c r="M149" s="24"/>
      <c r="N149" s="24"/>
      <c r="O149" s="24"/>
      <c r="P149" s="24"/>
      <c r="Q149" s="24"/>
      <c r="R149" s="24"/>
      <c r="S149" s="24"/>
      <c r="T149" s="24"/>
      <c r="U149" s="24"/>
      <c r="V149" s="24"/>
      <c r="W149" s="24"/>
      <c r="X149" s="24"/>
      <c r="Y149" s="24"/>
      <c r="Z149" s="24"/>
      <c r="AA149" s="24"/>
      <c r="AB149" s="24"/>
      <c r="AC149" s="24"/>
      <c r="AD149" s="24"/>
      <c r="AE149" s="24"/>
      <c r="AF149" s="24"/>
      <c r="AG149" s="24"/>
      <c r="AH149" s="24"/>
      <c r="AI149" s="24"/>
      <c r="AJ149" s="24"/>
      <c r="AK149" s="24"/>
      <c r="AL149" s="24"/>
      <c r="AM149" s="24"/>
      <c r="AN149" s="24"/>
      <c r="AO149" s="24"/>
      <c r="AP149" s="24"/>
      <c r="AQ149" s="24"/>
      <c r="AR149" s="24"/>
      <c r="AS149" s="24"/>
      <c r="AT149" s="24"/>
      <c r="AU149" s="24"/>
      <c r="AV149" s="24"/>
      <c r="AW149" s="24"/>
      <c r="AX149" s="24"/>
      <c r="AY149" s="24"/>
      <c r="AZ149" s="24"/>
      <c r="BA149" s="24"/>
    </row>
  </sheetData>
  <mergeCells count="11">
    <mergeCell ref="A1:T1"/>
    <mergeCell ref="A3:A12"/>
    <mergeCell ref="A13:A22"/>
    <mergeCell ref="A23:A32"/>
    <mergeCell ref="A33:A46"/>
    <mergeCell ref="A47:A52"/>
    <mergeCell ref="B3:B12"/>
    <mergeCell ref="B13:B22"/>
    <mergeCell ref="B23:B32"/>
    <mergeCell ref="B33:B46"/>
    <mergeCell ref="B47:B52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大橘子</cp:lastModifiedBy>
  <cp:revision>0</cp:revision>
  <dcterms:created xsi:type="dcterms:W3CDTF">2025-09-03T02:21:00Z</dcterms:created>
  <dcterms:modified xsi:type="dcterms:W3CDTF">2026-03-27T07:45:50Z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