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62" name="ID_F64E82D61E0C4296943AD3D7B356074A" descr="IMG_5149"/>
        <xdr:cNvPicPr/>
      </xdr:nvPicPr>
      <xdr:blipFill>
        <a:blip r:embed="rId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60" name="ID_3AB5D43D07E14388816942A66DE2ED63" descr="image(3)"/>
        <xdr:cNvPicPr/>
      </xdr:nvPicPr>
      <xdr:blipFill>
        <a:blip r:embed="rId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64" name="ID_E2A5E876798A406881DA466F12C6D364" descr="image(5)"/>
        <xdr:cNvPicPr/>
      </xdr:nvPicPr>
      <xdr:blipFill>
        <a:blip r:embed="rId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68" name="ID_D9661115DABA49B29444A73DA3BA26DF" descr="image(7)"/>
        <xdr:cNvPicPr/>
      </xdr:nvPicPr>
      <xdr:blipFill>
        <a:blip r:embed="rId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66" name="ID_B5F1AA7D6A334699A6EF1AA9C16B8DB7" descr="image(6)"/>
        <xdr:cNvPicPr/>
      </xdr:nvPicPr>
      <xdr:blipFill>
        <a:blip r:embed="rId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71" name="ID_C8DD468798284D879F9B4DCB559524FF" descr="image-1774922647280"/>
        <xdr:cNvPicPr/>
      </xdr:nvPicPr>
      <xdr:blipFill>
        <a:blip r:embed="rId6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0" name="ID_0F26B9C9913745C7A0F03E907D588C65" descr="image-1774922593189"/>
        <xdr:cNvPicPr/>
      </xdr:nvPicPr>
      <xdr:blipFill>
        <a:blip r:embed="rId7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3" name="ID_441BAE82302B4FDEB909CC537A97088C" descr="image-1774922917133"/>
        <xdr:cNvPicPr/>
      </xdr:nvPicPr>
      <xdr:blipFill>
        <a:blip r:embed="rId8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2" name="ID_11226BF1CE6A4EBC9D4394F98862DCC2" descr="image-1774922810324"/>
        <xdr:cNvPicPr/>
      </xdr:nvPicPr>
      <xdr:blipFill>
        <a:blip r:embed="rId9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6" name="ID_60AC2B8FDDA34C69A2F7252C8E568708" descr="image-1774923369591"/>
        <xdr:cNvPicPr/>
      </xdr:nvPicPr>
      <xdr:blipFill>
        <a:blip r:embed="rId10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5" name="ID_677BA6829F62438C9A5C0BA892A23312" descr="image-1774923219217"/>
        <xdr:cNvPicPr/>
      </xdr:nvPicPr>
      <xdr:blipFill>
        <a:blip r:embed="rId11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4" name="ID_BB5F6718DCEA4697A7D4612ADEC175AF" descr="image-1774923122733"/>
        <xdr:cNvPicPr/>
      </xdr:nvPicPr>
      <xdr:blipFill>
        <a:blip r:embed="rId12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7" name="ID_813FCE65EA454AD3B7D901D472309689" descr="image-1774923447917"/>
        <xdr:cNvPicPr/>
      </xdr:nvPicPr>
      <xdr:blipFill>
        <a:blip r:embed="rId13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8" name="ID_497C1DEB78064A8AB93D438E20BE9D89" descr="image-1774923520702"/>
        <xdr:cNvPicPr/>
      </xdr:nvPicPr>
      <xdr:blipFill>
        <a:blip r:embed="rId14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79" name="ID_F6AAE9482FFB4D1792CF3E93FA08EF3D" descr="image-1774923583330"/>
        <xdr:cNvPicPr/>
      </xdr:nvPicPr>
      <xdr:blipFill>
        <a:blip r:embed="rId15"/>
        <a:stretch>
          <a:fillRect/>
        </a:stretch>
      </xdr:blipFill>
      <xdr:spPr>
        <a:xfrm>
          <a:off x="0" y="0"/>
          <a:ext cx="567055" cy="914400"/>
        </a:xfrm>
        <a:prstGeom prst="rect">
          <a:avLst/>
        </a:prstGeom>
      </xdr:spPr>
    </xdr:pic>
  </etc:cellImage>
  <etc:cellImage>
    <xdr:pic>
      <xdr:nvPicPr>
        <xdr:cNvPr id="182" name="ID_D4AAECC481E648FEA90D65050671A40D" descr="wv_choose_image1775009563664"/>
        <xdr:cNvPicPr/>
      </xdr:nvPicPr>
      <xdr:blipFill>
        <a:blip r:embed="rId1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1" name="ID_9307DE093DCE49F6A2899DE0F944BAB9" descr="wv_choose_image1775009200318"/>
        <xdr:cNvPicPr/>
      </xdr:nvPicPr>
      <xdr:blipFill>
        <a:blip r:embed="rId1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0" name="ID_53BF0EFBBFBF4B7EB64C43EC6143B941" descr="wv_choose_image1775008892293"/>
        <xdr:cNvPicPr/>
      </xdr:nvPicPr>
      <xdr:blipFill>
        <a:blip r:embed="rId1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5" name="ID_DE21FE45919F4C33B4F3B1DDDF691B61" descr="wv_choose_image1775012429320"/>
        <xdr:cNvPicPr/>
      </xdr:nvPicPr>
      <xdr:blipFill>
        <a:blip r:embed="rId19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4" name="ID_7974CC5AAEC4422CA61C98A78E394AAA" descr="wv_choose_image1775010210070"/>
        <xdr:cNvPicPr/>
      </xdr:nvPicPr>
      <xdr:blipFill>
        <a:blip r:embed="rId20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3" name="ID_82A2743D3BC54B398459718443452B32" descr="wv_choose_image1775009897695"/>
        <xdr:cNvPicPr/>
      </xdr:nvPicPr>
      <xdr:blipFill>
        <a:blip r:embed="rId2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7" name="ID_B351E51709A74D4C8D0775D774FC512D" descr="wv_choose_image1775095658435"/>
        <xdr:cNvPicPr/>
      </xdr:nvPicPr>
      <xdr:blipFill>
        <a:blip r:embed="rId2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6" name="ID_A984498337F641BCA56AB5FF0CD6B1F8" descr="IMG_20260402_100210"/>
        <xdr:cNvPicPr/>
      </xdr:nvPicPr>
      <xdr:blipFill>
        <a:blip r:embed="rId2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91" name="ID_B5202EB3065348D8AC6F39A2BBBC8D90" descr="IMG_20260402_102251"/>
        <xdr:cNvPicPr/>
      </xdr:nvPicPr>
      <xdr:blipFill>
        <a:blip r:embed="rId2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9" name="ID_B85F2074D553490F8FBD64E6533F1C90" descr="IMG_20260402_101342"/>
        <xdr:cNvPicPr/>
      </xdr:nvPicPr>
      <xdr:blipFill>
        <a:blip r:embed="rId2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94" name="ID_7B9A6C2BAF854CF9820526C606681698" descr="wv_choose_image1775097112145"/>
        <xdr:cNvPicPr/>
      </xdr:nvPicPr>
      <xdr:blipFill>
        <a:blip r:embed="rId2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93" name="ID_289567D1302D488299FFF43E23C4A01B" descr="wv_choose_image1775096981974"/>
        <xdr:cNvPicPr/>
      </xdr:nvPicPr>
      <xdr:blipFill>
        <a:blip r:embed="rId2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95" name="ID_F784986908F24635BF563B6F885F385B" descr="IMG_0119"/>
        <xdr:cNvPicPr/>
      </xdr:nvPicPr>
      <xdr:blipFill>
        <a:blip r:embed="rId2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98" name="ID_09FC0DE3B1AF411EB66DD44E2138C474" descr="IMG_0121"/>
        <xdr:cNvPicPr/>
      </xdr:nvPicPr>
      <xdr:blipFill>
        <a:blip r:embed="rId29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01" name="ID_2027CC2EE8F042E484887DA2ECEB1689" descr="IMG_0139"/>
        <xdr:cNvPicPr/>
      </xdr:nvPicPr>
      <xdr:blipFill>
        <a:blip r:embed="rId30"/>
        <a:stretch>
          <a:fillRect/>
        </a:stretch>
      </xdr:blipFill>
      <xdr:spPr>
        <a:xfrm>
          <a:off x="0" y="0"/>
          <a:ext cx="549910" cy="732790"/>
        </a:xfrm>
        <a:prstGeom prst="rect">
          <a:avLst/>
        </a:prstGeom>
      </xdr:spPr>
    </xdr:pic>
  </etc:cellImage>
  <etc:cellImage>
    <xdr:pic>
      <xdr:nvPicPr>
        <xdr:cNvPr id="204" name="ID_08B993E1BE8A475F99A0E50B13F73EA9" descr="IMG_0143"/>
        <xdr:cNvPicPr/>
      </xdr:nvPicPr>
      <xdr:blipFill>
        <a:blip r:embed="rId31"/>
        <a:stretch>
          <a:fillRect/>
        </a:stretch>
      </xdr:blipFill>
      <xdr:spPr>
        <a:xfrm>
          <a:off x="0" y="0"/>
          <a:ext cx="549910" cy="73279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<sst xmlns="http://schemas.openxmlformats.org/spreadsheetml/2006/main" count="292" uniqueCount="164">
  <si>
    <t>2025 -2026 学年第 二 学期校级学风常态精准巡查（教室）记录表（第 5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</si>
  <si>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</si>
  <si>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</si>
  <si>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</si>
  <si>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</si>
  <si>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</si>
  <si>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</si>
  <si>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</si>
  <si>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</si>
  <si>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</si>
  <si>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</si>
  <si>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</si>
  <si>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</si>
  <si>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</si>
  <si>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</si>
  <si>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</si>
  <si>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</si>
  <si>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</si>
  <si>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</si>
  <si>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</si>
  <si>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</si>
  <si>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一</t>
  </si>
  <si>
    <t>金  桂
王露仪
赵芳莉</t>
  </si>
  <si>
    <t>B108</t>
  </si>
  <si>
    <t>2026年3月30日</t>
  </si>
  <si>
    <t>机械</t>
  </si>
  <si>
    <t>23能动1-4</t>
  </si>
  <si>
    <t>大学生就业指导</t>
  </si>
  <si>
    <t>汪娟</t>
  </si>
  <si>
    <t>王洪超</t>
  </si>
  <si>
    <t>B302</t>
  </si>
  <si>
    <t>财经</t>
  </si>
  <si>
    <t>23财管123</t>
  </si>
  <si>
    <t>程志鹏</t>
  </si>
  <si>
    <t>裴维平</t>
  </si>
  <si>
    <t>A404</t>
  </si>
  <si>
    <t>管理</t>
  </si>
  <si>
    <t>23造价1-2班</t>
  </si>
  <si>
    <t>工程施工技术与施工组织</t>
  </si>
  <si>
    <t>路洪斌</t>
  </si>
  <si>
    <t>陈馨竹</t>
  </si>
  <si>
    <t>A106</t>
  </si>
  <si>
    <t xml:space="preserve"> 25工管专升本4,5班</t>
  </si>
  <si>
    <t>学位英语</t>
  </si>
  <si>
    <t>毕胜琴</t>
  </si>
  <si>
    <t>A107</t>
  </si>
  <si>
    <t>23车辆1-4</t>
  </si>
  <si>
    <t>李显菊</t>
  </si>
  <si>
    <t>二</t>
  </si>
  <si>
    <t>许欣宇
李伦珑
艾柳欣</t>
  </si>
  <si>
    <t>k303</t>
  </si>
  <si>
    <t>2026年3月31日</t>
  </si>
  <si>
    <t>23财务4班</t>
  </si>
  <si>
    <t>财务会计2</t>
  </si>
  <si>
    <t>/</t>
  </si>
  <si>
    <t>水木楼南401</t>
  </si>
  <si>
    <t>水利</t>
  </si>
  <si>
    <t>23水文2班</t>
  </si>
  <si>
    <t>水质模型</t>
  </si>
  <si>
    <t>水木楼北404</t>
  </si>
  <si>
    <t>23水务2班</t>
  </si>
  <si>
    <t>水泵与泵站</t>
  </si>
  <si>
    <t>水木楼北403</t>
  </si>
  <si>
    <t>23农资环3班</t>
  </si>
  <si>
    <t>环境管理学</t>
  </si>
  <si>
    <t>a107</t>
  </si>
  <si>
    <t>电信</t>
  </si>
  <si>
    <t>24通信12</t>
  </si>
  <si>
    <t>模拟电子技术</t>
  </si>
  <si>
    <t>a108</t>
  </si>
  <si>
    <t>计算机</t>
  </si>
  <si>
    <t>24计算机</t>
  </si>
  <si>
    <t>计算机组成原理</t>
  </si>
  <si>
    <t>a204</t>
  </si>
  <si>
    <t>23工管</t>
  </si>
  <si>
    <t>工程项目管理2</t>
  </si>
  <si>
    <t>a205</t>
  </si>
  <si>
    <t>土木</t>
  </si>
  <si>
    <t>25土木56班</t>
  </si>
  <si>
    <t>a304</t>
  </si>
  <si>
    <t>23安全</t>
  </si>
  <si>
    <t>安全检测与监控</t>
  </si>
  <si>
    <t>b301</t>
  </si>
  <si>
    <t>24土木34班</t>
  </si>
  <si>
    <t>材料力学</t>
  </si>
  <si>
    <t>三</t>
  </si>
  <si>
    <t>王洪超
濮楠楠
江心悦</t>
  </si>
  <si>
    <t>B101</t>
  </si>
  <si>
    <t>2026年4月1日</t>
  </si>
  <si>
    <t>24给排水1-3班</t>
  </si>
  <si>
    <t>概率论与数理统计</t>
  </si>
  <si>
    <t>张涛</t>
  </si>
  <si>
    <t>姚慈航</t>
  </si>
  <si>
    <t>前排率较低</t>
  </si>
  <si>
    <t>B202</t>
  </si>
  <si>
    <t>24自动化12班</t>
  </si>
  <si>
    <t>模拟电子技术基础</t>
  </si>
  <si>
    <t>李绍铭</t>
  </si>
  <si>
    <t>蒋紫姻</t>
  </si>
  <si>
    <t>B307</t>
  </si>
  <si>
    <t>生物统计与田间实验</t>
  </si>
  <si>
    <t>李俊</t>
  </si>
  <si>
    <t>赵芳莉</t>
  </si>
  <si>
    <t>B405</t>
  </si>
  <si>
    <t>24自动化34班</t>
  </si>
  <si>
    <t>信号与系统</t>
  </si>
  <si>
    <t>张静</t>
  </si>
  <si>
    <t>A302</t>
  </si>
  <si>
    <t>24安全1-3班</t>
  </si>
  <si>
    <t>大学化学</t>
  </si>
  <si>
    <t>黎薇</t>
  </si>
  <si>
    <t>课堂玩手机人数较多</t>
  </si>
  <si>
    <t>水木楼北402</t>
  </si>
  <si>
    <t>23港航34班</t>
  </si>
  <si>
    <t>渠化工程</t>
  </si>
  <si>
    <t>王华坤</t>
  </si>
  <si>
    <t>四</t>
  </si>
  <si>
    <t>宋家雪
朱梦园
张朋亮</t>
  </si>
  <si>
    <t>A102</t>
  </si>
  <si>
    <t>2026年4月2日</t>
  </si>
  <si>
    <t>24土木闻天班 1-3班</t>
  </si>
  <si>
    <t>A303</t>
  </si>
  <si>
    <t>23人力3-4班</t>
  </si>
  <si>
    <t>企业领导学</t>
  </si>
  <si>
    <t>孙嘉悦</t>
  </si>
  <si>
    <t>施晶晶</t>
  </si>
  <si>
    <t>A504</t>
  </si>
  <si>
    <t>23给排水1-2班</t>
  </si>
  <si>
    <t>水工艺设备基础</t>
  </si>
  <si>
    <t>郑璞</t>
  </si>
  <si>
    <t>束露露</t>
  </si>
  <si>
    <t>B104</t>
  </si>
  <si>
    <t>人工智能456班</t>
  </si>
  <si>
    <t>习近平新时代中国特色社会主义概率</t>
  </si>
  <si>
    <t>b309</t>
  </si>
  <si>
    <t>23计算机2班</t>
  </si>
  <si>
    <t>计算机网络与互联网</t>
  </si>
  <si>
    <t>b503</t>
  </si>
  <si>
    <t>23自动化34班</t>
  </si>
  <si>
    <t>现代控制理论</t>
  </si>
  <si>
    <t>五</t>
  </si>
  <si>
    <t>查雨虹
蒋紫姻
时俊杰</t>
  </si>
  <si>
    <t>A406</t>
  </si>
  <si>
    <t>2026年4月3日</t>
  </si>
  <si>
    <t>新能源</t>
  </si>
  <si>
    <t>23新能源1-2班</t>
  </si>
  <si>
    <t>形势与政策5</t>
  </si>
  <si>
    <t>吴青青</t>
  </si>
  <si>
    <t>茹雅芳</t>
  </si>
  <si>
    <t>A205</t>
  </si>
  <si>
    <t>24计算机1-3班</t>
  </si>
  <si>
    <t>大学英语</t>
  </si>
  <si>
    <t>蒋蓉</t>
  </si>
  <si>
    <t>濮楠楠</t>
  </si>
  <si>
    <t>L413</t>
  </si>
  <si>
    <t>艺设</t>
  </si>
  <si>
    <t>23数媒2班</t>
  </si>
  <si>
    <t>概念空间短片创作</t>
  </si>
  <si>
    <t>王筱晗</t>
  </si>
  <si>
    <t>左镜鸥</t>
  </si>
  <si>
    <t>L412</t>
  </si>
  <si>
    <t>23数媒3班</t>
  </si>
  <si>
    <t>展示设计</t>
  </si>
  <si>
    <t>曾媛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</si>
</sst>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jpeg"/><Relationship Id="rId2" Type="http://schemas.openxmlformats.org/officeDocument/2006/relationships/image" Target="media/image2.jpe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648447</xdr:colOff>
      <xdr:row>17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4257020" y="110521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30"/>
  <sheetViews>
    <sheetView tabSelected="1" zoomScale="85" zoomScaleNormal="85" workbookViewId="0">
      <pane ySplit="2" topLeftCell="A15" activePane="bottomLeft" state="frozen"/>
      <selection/>
      <selection pane="bottomLeft" activeCell="E22" sqref="E22"/>
    </sheetView>
  </sheetViews>
  <sheetFormatPr defaultColWidth="9" defaultRowHeight="13.5"/>
  <cols>
    <col min="1" max="1" width="6.08849557522124" style="1" customWidth="1"/>
    <col min="2" max="2" width="9.36283185840708" style="1" customWidth="1"/>
    <col min="3" max="3" width="14.9115044247788" style="1" customWidth="1"/>
    <col min="4" max="4" width="15.8230088495575" style="2" customWidth="1"/>
    <col min="5" max="5" width="17.646017699115" style="1" customWidth="1"/>
    <col min="6" max="6" width="25.2743362831858" style="1" customWidth="1"/>
    <col min="7" max="7" width="31.1858407079646" style="1" customWidth="1"/>
    <col min="8" max="8" width="41" style="1" customWidth="1"/>
    <col min="9" max="9" width="9.63716814159292" style="1" customWidth="1"/>
    <col min="10" max="10" width="7.72566371681416" style="1" customWidth="1"/>
    <col min="11" max="11" width="11" style="1" customWidth="1"/>
    <col min="12" max="12" width="10" style="1" customWidth="1"/>
    <col min="13" max="13" width="9.72566371681416" style="1" customWidth="1"/>
    <col min="14" max="14" width="18.9115044247788" style="1" customWidth="1"/>
    <col min="15" max="15" width="13.9115044247788" style="1" customWidth="1"/>
    <col min="16" max="16" width="15.0884955752212" style="1" customWidth="1"/>
    <col min="17" max="17" width="16.0884955752212" style="1" customWidth="1"/>
    <col min="18" max="18" width="8.54867256637168" style="1" customWidth="1"/>
    <col min="19" max="19" width="27.5486725663717" style="1" customWidth="1"/>
    <col min="20" max="20" width="11" style="1" customWidth="1"/>
    <col min="21" max="16384" width="9" style="1"/>
  </cols>
  <sheetData>
    <row r="1" ht="23.25" spans="1:4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6"/>
    </row>
    <row r="2" ht="32" customHeight="1" spans="1:4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7"/>
      <c r="AP2" s="18"/>
      <c r="AQ2" s="18"/>
      <c r="AR2" s="18"/>
      <c r="AS2" s="18"/>
    </row>
    <row r="3" ht="55" customHeight="1" spans="1:46">
      <c r="A3" s="7" t="s">
        <v>21</v>
      </c>
      <c r="B3" s="8" t="s">
        <v>22</v>
      </c>
      <c r="C3" s="9" t="s">
        <v>23</v>
      </c>
      <c r="D3" s="9" t="s">
        <v>24</v>
      </c>
      <c r="E3" s="10" t="str">
        <f>_xlfn.DISPIMG("ID_3AB5D43D07E14388816942A66DE2ED63",1)</f>
        <v>=DISPIMG("ID_3AB5D43D07E14388816942A66DE2ED63",1)</v>
      </c>
      <c r="F3" s="9" t="s">
        <v>25</v>
      </c>
      <c r="G3" s="9" t="s">
        <v>26</v>
      </c>
      <c r="H3" s="9" t="s">
        <v>27</v>
      </c>
      <c r="I3" s="9" t="s">
        <v>28</v>
      </c>
      <c r="J3" s="9" t="s">
        <v>29</v>
      </c>
      <c r="K3" s="9">
        <v>100</v>
      </c>
      <c r="L3" s="9">
        <v>0</v>
      </c>
      <c r="M3" s="9">
        <v>0</v>
      </c>
      <c r="N3" s="9">
        <v>3</v>
      </c>
      <c r="O3" s="9">
        <v>0</v>
      </c>
      <c r="P3" s="9">
        <v>2</v>
      </c>
      <c r="Q3" s="9">
        <v>2</v>
      </c>
      <c r="R3" s="14">
        <f t="shared" ref="R3:R35" si="0">100-(N3+O3+P3+Q3)</f>
        <v>93</v>
      </c>
      <c r="S3" s="11"/>
      <c r="T3" s="7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6"/>
    </row>
    <row r="4" ht="55" customHeight="1" spans="1:46">
      <c r="A4" s="7"/>
      <c r="B4" s="8"/>
      <c r="C4" s="9" t="s">
        <v>30</v>
      </c>
      <c r="D4" s="9" t="s">
        <v>24</v>
      </c>
      <c r="E4" s="10" t="str">
        <f>_xlfn.DISPIMG("ID_F64E82D61E0C4296943AD3D7B356074A",1)</f>
        <v>=DISPIMG("ID_F64E82D61E0C4296943AD3D7B356074A",1)</v>
      </c>
      <c r="F4" s="9" t="s">
        <v>31</v>
      </c>
      <c r="G4" s="9" t="s">
        <v>32</v>
      </c>
      <c r="H4" s="9" t="s">
        <v>27</v>
      </c>
      <c r="I4" s="9" t="s">
        <v>33</v>
      </c>
      <c r="J4" s="9" t="s">
        <v>34</v>
      </c>
      <c r="K4" s="9">
        <v>85</v>
      </c>
      <c r="L4" s="9">
        <v>0</v>
      </c>
      <c r="M4" s="9">
        <v>0</v>
      </c>
      <c r="N4" s="9">
        <v>1</v>
      </c>
      <c r="O4" s="9">
        <v>0</v>
      </c>
      <c r="P4" s="9">
        <v>0</v>
      </c>
      <c r="Q4" s="9">
        <v>5</v>
      </c>
      <c r="R4" s="14">
        <f t="shared" si="0"/>
        <v>94</v>
      </c>
      <c r="S4" s="11"/>
      <c r="T4" s="7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6"/>
    </row>
    <row r="5" ht="55" customHeight="1" spans="1:46">
      <c r="A5" s="7"/>
      <c r="B5" s="8"/>
      <c r="C5" s="9" t="s">
        <v>35</v>
      </c>
      <c r="D5" s="9" t="s">
        <v>24</v>
      </c>
      <c r="E5" s="10" t="str">
        <f>_xlfn.DISPIMG("ID_E2A5E876798A406881DA466F12C6D364",1)</f>
        <v>=DISPIMG("ID_E2A5E876798A406881DA466F12C6D364",1)</v>
      </c>
      <c r="F5" s="9" t="s">
        <v>36</v>
      </c>
      <c r="G5" s="9" t="s">
        <v>37</v>
      </c>
      <c r="H5" s="9" t="s">
        <v>38</v>
      </c>
      <c r="I5" s="9" t="s">
        <v>39</v>
      </c>
      <c r="J5" s="9" t="s">
        <v>40</v>
      </c>
      <c r="K5" s="9">
        <v>74</v>
      </c>
      <c r="L5" s="9">
        <v>0</v>
      </c>
      <c r="M5" s="9">
        <v>0</v>
      </c>
      <c r="N5" s="9">
        <v>3</v>
      </c>
      <c r="O5" s="9">
        <v>3</v>
      </c>
      <c r="P5" s="9">
        <v>0</v>
      </c>
      <c r="Q5" s="9">
        <v>3</v>
      </c>
      <c r="R5" s="14">
        <f t="shared" si="0"/>
        <v>91</v>
      </c>
      <c r="S5" s="11"/>
      <c r="T5" s="7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6"/>
    </row>
    <row r="6" ht="55" customHeight="1" spans="1:46">
      <c r="A6" s="7"/>
      <c r="B6" s="8"/>
      <c r="C6" s="9" t="s">
        <v>41</v>
      </c>
      <c r="D6" s="9" t="s">
        <v>24</v>
      </c>
      <c r="E6" s="10" t="str">
        <f>_xlfn.DISPIMG("ID_B5F1AA7D6A334699A6EF1AA9C16B8DB7",1)</f>
        <v>=DISPIMG("ID_B5F1AA7D6A334699A6EF1AA9C16B8DB7",1)</v>
      </c>
      <c r="F6" s="9" t="s">
        <v>36</v>
      </c>
      <c r="G6" s="9" t="s">
        <v>42</v>
      </c>
      <c r="H6" s="9" t="s">
        <v>43</v>
      </c>
      <c r="I6" s="9" t="s">
        <v>44</v>
      </c>
      <c r="J6" s="9" t="s">
        <v>40</v>
      </c>
      <c r="K6" s="9">
        <v>47</v>
      </c>
      <c r="L6" s="9">
        <v>0</v>
      </c>
      <c r="M6" s="9">
        <v>0</v>
      </c>
      <c r="N6" s="9">
        <v>2</v>
      </c>
      <c r="O6" s="9">
        <v>0</v>
      </c>
      <c r="P6" s="9">
        <v>0</v>
      </c>
      <c r="Q6" s="9">
        <v>3</v>
      </c>
      <c r="R6" s="14">
        <f t="shared" si="0"/>
        <v>95</v>
      </c>
      <c r="S6" s="11"/>
      <c r="T6" s="7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6"/>
    </row>
    <row r="7" ht="55" customHeight="1" spans="1:46">
      <c r="A7" s="7"/>
      <c r="B7" s="8"/>
      <c r="C7" s="9" t="s">
        <v>45</v>
      </c>
      <c r="D7" s="9" t="s">
        <v>24</v>
      </c>
      <c r="E7" s="10" t="str">
        <f>_xlfn.DISPIMG("ID_D9661115DABA49B29444A73DA3BA26DF",1)</f>
        <v>=DISPIMG("ID_D9661115DABA49B29444A73DA3BA26DF",1)</v>
      </c>
      <c r="F7" s="9" t="s">
        <v>25</v>
      </c>
      <c r="G7" s="9" t="s">
        <v>46</v>
      </c>
      <c r="H7" s="9" t="s">
        <v>27</v>
      </c>
      <c r="I7" s="9" t="s">
        <v>47</v>
      </c>
      <c r="J7" s="9" t="s">
        <v>29</v>
      </c>
      <c r="K7" s="9">
        <v>97</v>
      </c>
      <c r="L7" s="9">
        <v>0</v>
      </c>
      <c r="M7" s="9">
        <v>0</v>
      </c>
      <c r="N7" s="9">
        <v>4</v>
      </c>
      <c r="O7" s="9">
        <v>2</v>
      </c>
      <c r="P7" s="9">
        <v>0</v>
      </c>
      <c r="Q7" s="9">
        <v>8</v>
      </c>
      <c r="R7" s="14">
        <f t="shared" si="0"/>
        <v>86</v>
      </c>
      <c r="S7" s="11"/>
      <c r="T7" s="7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6"/>
    </row>
    <row r="8" ht="54" customHeight="1" spans="1:46">
      <c r="A8" s="7" t="s">
        <v>48</v>
      </c>
      <c r="B8" s="8" t="s">
        <v>49</v>
      </c>
      <c r="C8" s="11" t="s">
        <v>50</v>
      </c>
      <c r="D8" s="11" t="s">
        <v>51</v>
      </c>
      <c r="E8" s="11" t="str">
        <f>_xlfn.DISPIMG("ID_0F26B9C9913745C7A0F03E907D588C65",1)</f>
        <v>=DISPIMG("ID_0F26B9C9913745C7A0F03E907D588C65",1)</v>
      </c>
      <c r="F8" s="11" t="s">
        <v>31</v>
      </c>
      <c r="G8" s="11" t="s">
        <v>52</v>
      </c>
      <c r="H8" s="11" t="s">
        <v>53</v>
      </c>
      <c r="I8" s="11" t="s">
        <v>54</v>
      </c>
      <c r="J8" s="11" t="s">
        <v>54</v>
      </c>
      <c r="K8" s="11" t="s">
        <v>54</v>
      </c>
      <c r="L8" s="11" t="s">
        <v>54</v>
      </c>
      <c r="M8" s="11" t="s">
        <v>54</v>
      </c>
      <c r="N8" s="11">
        <v>0</v>
      </c>
      <c r="O8" s="11">
        <v>0</v>
      </c>
      <c r="P8" s="11">
        <v>0</v>
      </c>
      <c r="Q8" s="11">
        <v>0</v>
      </c>
      <c r="R8" s="14">
        <f t="shared" si="0"/>
        <v>100</v>
      </c>
      <c r="S8" s="11"/>
      <c r="T8" s="7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6"/>
    </row>
    <row r="9" ht="54" customHeight="1" spans="1:46">
      <c r="A9" s="7"/>
      <c r="B9" s="8"/>
      <c r="C9" s="11" t="s">
        <v>55</v>
      </c>
      <c r="D9" s="11" t="s">
        <v>51</v>
      </c>
      <c r="E9" s="11" t="str">
        <f>_xlfn.DISPIMG("ID_C8DD468798284D879F9B4DCB559524FF",1)</f>
        <v>=DISPIMG("ID_C8DD468798284D879F9B4DCB559524FF",1)</v>
      </c>
      <c r="F9" s="11" t="s">
        <v>56</v>
      </c>
      <c r="G9" s="11" t="s">
        <v>57</v>
      </c>
      <c r="H9" s="11" t="s">
        <v>58</v>
      </c>
      <c r="I9" s="11" t="s">
        <v>54</v>
      </c>
      <c r="J9" s="11" t="s">
        <v>54</v>
      </c>
      <c r="K9" s="11" t="s">
        <v>54</v>
      </c>
      <c r="L9" s="11" t="s">
        <v>54</v>
      </c>
      <c r="M9" s="11" t="s">
        <v>54</v>
      </c>
      <c r="N9" s="11">
        <v>1</v>
      </c>
      <c r="O9" s="11">
        <v>0</v>
      </c>
      <c r="P9" s="11">
        <v>0</v>
      </c>
      <c r="Q9" s="11">
        <v>9</v>
      </c>
      <c r="R9" s="14">
        <f t="shared" si="0"/>
        <v>90</v>
      </c>
      <c r="S9" s="11"/>
      <c r="T9" s="7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6"/>
    </row>
    <row r="10" ht="54" customHeight="1" spans="1:46">
      <c r="A10" s="7"/>
      <c r="B10" s="8"/>
      <c r="C10" s="11" t="s">
        <v>59</v>
      </c>
      <c r="D10" s="11" t="s">
        <v>51</v>
      </c>
      <c r="E10" s="11" t="str">
        <f>_xlfn.DISPIMG("ID_11226BF1CE6A4EBC9D4394F98862DCC2",1)</f>
        <v>=DISPIMG("ID_11226BF1CE6A4EBC9D4394F98862DCC2",1)</v>
      </c>
      <c r="F10" s="11" t="s">
        <v>56</v>
      </c>
      <c r="G10" s="11" t="s">
        <v>60</v>
      </c>
      <c r="H10" s="11" t="s">
        <v>61</v>
      </c>
      <c r="I10" s="11" t="s">
        <v>54</v>
      </c>
      <c r="J10" s="11" t="s">
        <v>54</v>
      </c>
      <c r="K10" s="11" t="s">
        <v>54</v>
      </c>
      <c r="L10" s="11" t="s">
        <v>54</v>
      </c>
      <c r="M10" s="11" t="s">
        <v>54</v>
      </c>
      <c r="N10" s="11">
        <v>1</v>
      </c>
      <c r="O10" s="11">
        <v>0</v>
      </c>
      <c r="P10" s="11">
        <v>0</v>
      </c>
      <c r="Q10" s="11">
        <v>0</v>
      </c>
      <c r="R10" s="14">
        <f t="shared" si="0"/>
        <v>99</v>
      </c>
      <c r="S10" s="11"/>
      <c r="T10" s="7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6"/>
    </row>
    <row r="11" ht="54" customHeight="1" spans="1:46">
      <c r="A11" s="7"/>
      <c r="B11" s="8"/>
      <c r="C11" s="11" t="s">
        <v>62</v>
      </c>
      <c r="D11" s="11" t="s">
        <v>51</v>
      </c>
      <c r="E11" s="11" t="str">
        <f>_xlfn.DISPIMG("ID_441BAE82302B4FDEB909CC537A97088C",1)</f>
        <v>=DISPIMG("ID_441BAE82302B4FDEB909CC537A97088C",1)</v>
      </c>
      <c r="F11" s="11" t="s">
        <v>56</v>
      </c>
      <c r="G11" s="11" t="s">
        <v>63</v>
      </c>
      <c r="H11" s="11" t="s">
        <v>64</v>
      </c>
      <c r="I11" s="11" t="s">
        <v>54</v>
      </c>
      <c r="J11" s="11" t="s">
        <v>54</v>
      </c>
      <c r="K11" s="11" t="s">
        <v>54</v>
      </c>
      <c r="L11" s="11" t="s">
        <v>54</v>
      </c>
      <c r="M11" s="11" t="s">
        <v>54</v>
      </c>
      <c r="N11" s="11">
        <v>7</v>
      </c>
      <c r="O11" s="11">
        <v>0</v>
      </c>
      <c r="P11" s="11">
        <v>0</v>
      </c>
      <c r="Q11" s="11">
        <v>3</v>
      </c>
      <c r="R11" s="14">
        <f t="shared" si="0"/>
        <v>90</v>
      </c>
      <c r="S11" s="11"/>
      <c r="T11" s="7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6"/>
    </row>
    <row r="12" ht="54" customHeight="1" spans="1:46">
      <c r="A12" s="7"/>
      <c r="B12" s="8"/>
      <c r="C12" s="11" t="s">
        <v>65</v>
      </c>
      <c r="D12" s="11" t="s">
        <v>51</v>
      </c>
      <c r="E12" s="11" t="str">
        <f>_xlfn.DISPIMG("ID_BB5F6718DCEA4697A7D4612ADEC175AF",1)</f>
        <v>=DISPIMG("ID_BB5F6718DCEA4697A7D4612ADEC175AF",1)</v>
      </c>
      <c r="F12" s="11" t="s">
        <v>66</v>
      </c>
      <c r="G12" s="11" t="s">
        <v>67</v>
      </c>
      <c r="H12" s="11" t="s">
        <v>68</v>
      </c>
      <c r="I12" s="11" t="s">
        <v>54</v>
      </c>
      <c r="J12" s="11" t="s">
        <v>54</v>
      </c>
      <c r="K12" s="11" t="s">
        <v>54</v>
      </c>
      <c r="L12" s="11" t="s">
        <v>54</v>
      </c>
      <c r="M12" s="11" t="s">
        <v>54</v>
      </c>
      <c r="N12" s="11">
        <v>0</v>
      </c>
      <c r="O12" s="11">
        <v>0</v>
      </c>
      <c r="P12" s="11">
        <v>0</v>
      </c>
      <c r="Q12" s="11">
        <v>8</v>
      </c>
      <c r="R12" s="14">
        <f t="shared" si="0"/>
        <v>92</v>
      </c>
      <c r="S12" s="11"/>
      <c r="T12" s="7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6"/>
    </row>
    <row r="13" ht="54" customHeight="1" spans="1:46">
      <c r="A13" s="7"/>
      <c r="B13" s="8"/>
      <c r="C13" s="11" t="s">
        <v>69</v>
      </c>
      <c r="D13" s="11" t="s">
        <v>51</v>
      </c>
      <c r="E13" s="11" t="str">
        <f>_xlfn.DISPIMG("ID_677BA6829F62438C9A5C0BA892A23312",1)</f>
        <v>=DISPIMG("ID_677BA6829F62438C9A5C0BA892A23312",1)</v>
      </c>
      <c r="F13" s="11" t="s">
        <v>70</v>
      </c>
      <c r="G13" s="11" t="s">
        <v>71</v>
      </c>
      <c r="H13" s="11" t="s">
        <v>72</v>
      </c>
      <c r="I13" s="11" t="s">
        <v>54</v>
      </c>
      <c r="J13" s="11" t="s">
        <v>54</v>
      </c>
      <c r="K13" s="11" t="s">
        <v>54</v>
      </c>
      <c r="L13" s="11" t="s">
        <v>54</v>
      </c>
      <c r="M13" s="11" t="s">
        <v>54</v>
      </c>
      <c r="N13" s="11">
        <v>3</v>
      </c>
      <c r="O13" s="11">
        <v>0</v>
      </c>
      <c r="P13" s="11">
        <v>0</v>
      </c>
      <c r="Q13" s="11">
        <v>9</v>
      </c>
      <c r="R13" s="14">
        <f t="shared" si="0"/>
        <v>88</v>
      </c>
      <c r="S13" s="11"/>
      <c r="T13" s="7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6"/>
    </row>
    <row r="14" ht="54" customHeight="1" spans="1:46">
      <c r="A14" s="7"/>
      <c r="B14" s="8"/>
      <c r="C14" s="11" t="s">
        <v>73</v>
      </c>
      <c r="D14" s="11" t="s">
        <v>51</v>
      </c>
      <c r="E14" s="11" t="str">
        <f>_xlfn.DISPIMG("ID_60AC2B8FDDA34C69A2F7252C8E568708",1)</f>
        <v>=DISPIMG("ID_60AC2B8FDDA34C69A2F7252C8E568708",1)</v>
      </c>
      <c r="F14" s="11" t="s">
        <v>36</v>
      </c>
      <c r="G14" s="11" t="s">
        <v>74</v>
      </c>
      <c r="H14" s="11" t="s">
        <v>75</v>
      </c>
      <c r="I14" s="11" t="s">
        <v>54</v>
      </c>
      <c r="J14" s="11" t="s">
        <v>54</v>
      </c>
      <c r="K14" s="11" t="s">
        <v>54</v>
      </c>
      <c r="L14" s="11" t="s">
        <v>54</v>
      </c>
      <c r="M14" s="11" t="s">
        <v>54</v>
      </c>
      <c r="N14" s="11">
        <v>1</v>
      </c>
      <c r="O14" s="11">
        <v>0</v>
      </c>
      <c r="P14" s="11">
        <v>0</v>
      </c>
      <c r="Q14" s="11">
        <v>3</v>
      </c>
      <c r="R14" s="14">
        <f t="shared" si="0"/>
        <v>96</v>
      </c>
      <c r="S14" s="11"/>
      <c r="T14" s="7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6"/>
    </row>
    <row r="15" ht="54" customHeight="1" spans="1:46">
      <c r="A15" s="7"/>
      <c r="B15" s="8"/>
      <c r="C15" s="11" t="s">
        <v>76</v>
      </c>
      <c r="D15" s="11" t="s">
        <v>51</v>
      </c>
      <c r="E15" s="11" t="str">
        <f>_xlfn.DISPIMG("ID_813FCE65EA454AD3B7D901D472309689",1)</f>
        <v>=DISPIMG("ID_813FCE65EA454AD3B7D901D472309689",1)</v>
      </c>
      <c r="F15" s="11" t="s">
        <v>77</v>
      </c>
      <c r="G15" s="11" t="s">
        <v>78</v>
      </c>
      <c r="H15" s="11" t="s">
        <v>43</v>
      </c>
      <c r="I15" s="11" t="s">
        <v>54</v>
      </c>
      <c r="J15" s="11" t="s">
        <v>54</v>
      </c>
      <c r="K15" s="11" t="s">
        <v>54</v>
      </c>
      <c r="L15" s="11" t="s">
        <v>54</v>
      </c>
      <c r="M15" s="11" t="s">
        <v>54</v>
      </c>
      <c r="N15" s="11">
        <v>0</v>
      </c>
      <c r="O15" s="11">
        <v>0</v>
      </c>
      <c r="P15" s="11">
        <v>0</v>
      </c>
      <c r="Q15" s="11">
        <v>0</v>
      </c>
      <c r="R15" s="14">
        <f t="shared" si="0"/>
        <v>100</v>
      </c>
      <c r="S15" s="11"/>
      <c r="T15" s="7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6"/>
    </row>
    <row r="16" ht="54" customHeight="1" spans="1:46">
      <c r="A16" s="7"/>
      <c r="B16" s="8"/>
      <c r="C16" s="11" t="s">
        <v>79</v>
      </c>
      <c r="D16" s="11" t="s">
        <v>51</v>
      </c>
      <c r="E16" s="11" t="str">
        <f>_xlfn.DISPIMG("ID_497C1DEB78064A8AB93D438E20BE9D89",1)</f>
        <v>=DISPIMG("ID_497C1DEB78064A8AB93D438E20BE9D89",1)</v>
      </c>
      <c r="F16" s="11" t="s">
        <v>77</v>
      </c>
      <c r="G16" s="11" t="s">
        <v>80</v>
      </c>
      <c r="H16" s="11" t="s">
        <v>81</v>
      </c>
      <c r="I16" s="11" t="s">
        <v>54</v>
      </c>
      <c r="J16" s="11" t="s">
        <v>54</v>
      </c>
      <c r="K16" s="11" t="s">
        <v>54</v>
      </c>
      <c r="L16" s="11" t="s">
        <v>54</v>
      </c>
      <c r="M16" s="11" t="s">
        <v>54</v>
      </c>
      <c r="N16" s="11">
        <v>3</v>
      </c>
      <c r="O16" s="11">
        <v>0</v>
      </c>
      <c r="P16" s="11">
        <v>0</v>
      </c>
      <c r="Q16" s="11">
        <v>5</v>
      </c>
      <c r="R16" s="14">
        <f t="shared" si="0"/>
        <v>92</v>
      </c>
      <c r="S16" s="11"/>
      <c r="T16" s="7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6"/>
    </row>
    <row r="17" ht="54" customHeight="1" spans="1:46">
      <c r="A17" s="7"/>
      <c r="B17" s="8"/>
      <c r="C17" s="11" t="s">
        <v>82</v>
      </c>
      <c r="D17" s="11" t="s">
        <v>51</v>
      </c>
      <c r="E17" s="11" t="str">
        <f>_xlfn.DISPIMG("ID_F6AAE9482FFB4D1792CF3E93FA08EF3D",1)</f>
        <v>=DISPIMG("ID_F6AAE9482FFB4D1792CF3E93FA08EF3D",1)</v>
      </c>
      <c r="F17" s="11" t="s">
        <v>77</v>
      </c>
      <c r="G17" s="11" t="s">
        <v>83</v>
      </c>
      <c r="H17" s="11" t="s">
        <v>84</v>
      </c>
      <c r="I17" s="11" t="s">
        <v>54</v>
      </c>
      <c r="J17" s="11" t="s">
        <v>54</v>
      </c>
      <c r="K17" s="11" t="s">
        <v>54</v>
      </c>
      <c r="L17" s="11" t="s">
        <v>54</v>
      </c>
      <c r="M17" s="11" t="s">
        <v>54</v>
      </c>
      <c r="N17" s="11">
        <v>0</v>
      </c>
      <c r="O17" s="11">
        <v>0</v>
      </c>
      <c r="P17" s="11">
        <v>0</v>
      </c>
      <c r="Q17" s="11">
        <v>1</v>
      </c>
      <c r="R17" s="14">
        <f t="shared" si="0"/>
        <v>99</v>
      </c>
      <c r="S17" s="11"/>
      <c r="T17" s="7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6"/>
    </row>
    <row r="18" ht="53" customHeight="1" spans="1:46">
      <c r="A18" s="7" t="s">
        <v>85</v>
      </c>
      <c r="B18" s="8" t="s">
        <v>86</v>
      </c>
      <c r="C18" s="11" t="s">
        <v>87</v>
      </c>
      <c r="D18" s="11" t="s">
        <v>88</v>
      </c>
      <c r="E18" s="10" t="str">
        <f>_xlfn.DISPIMG("ID_53BF0EFBBFBF4B7EB64C43EC6143B941",1)</f>
        <v>=DISPIMG("ID_53BF0EFBBFBF4B7EB64C43EC6143B941",1)</v>
      </c>
      <c r="F18" s="11" t="s">
        <v>77</v>
      </c>
      <c r="G18" s="11" t="s">
        <v>89</v>
      </c>
      <c r="H18" s="11" t="s">
        <v>90</v>
      </c>
      <c r="I18" s="11" t="s">
        <v>91</v>
      </c>
      <c r="J18" s="11" t="s">
        <v>92</v>
      </c>
      <c r="K18" s="11">
        <v>80</v>
      </c>
      <c r="L18" s="11">
        <v>0</v>
      </c>
      <c r="M18" s="11">
        <v>0</v>
      </c>
      <c r="N18" s="11">
        <v>5</v>
      </c>
      <c r="O18" s="11">
        <v>0</v>
      </c>
      <c r="P18" s="11">
        <v>0</v>
      </c>
      <c r="Q18" s="11">
        <v>28</v>
      </c>
      <c r="R18" s="14">
        <f t="shared" si="0"/>
        <v>67</v>
      </c>
      <c r="S18" s="15" t="s">
        <v>93</v>
      </c>
      <c r="T18" s="7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6"/>
    </row>
    <row r="19" ht="53" customHeight="1" spans="1:46">
      <c r="A19" s="7"/>
      <c r="B19" s="8"/>
      <c r="C19" s="11" t="s">
        <v>94</v>
      </c>
      <c r="D19" s="11" t="s">
        <v>88</v>
      </c>
      <c r="E19" s="10" t="str">
        <f>_xlfn.DISPIMG("ID_9307DE093DCE49F6A2899DE0F944BAB9",1)</f>
        <v>=DISPIMG("ID_9307DE093DCE49F6A2899DE0F944BAB9",1)</v>
      </c>
      <c r="F19" s="11" t="s">
        <v>66</v>
      </c>
      <c r="G19" s="11" t="s">
        <v>95</v>
      </c>
      <c r="H19" s="11" t="s">
        <v>96</v>
      </c>
      <c r="I19" s="11" t="s">
        <v>97</v>
      </c>
      <c r="J19" s="11" t="s">
        <v>98</v>
      </c>
      <c r="K19" s="11">
        <v>60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17</v>
      </c>
      <c r="R19" s="14">
        <f t="shared" si="0"/>
        <v>83</v>
      </c>
      <c r="S19" s="15"/>
      <c r="T19" s="7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6"/>
    </row>
    <row r="20" ht="53" customHeight="1" spans="1:46">
      <c r="A20" s="7"/>
      <c r="B20" s="8"/>
      <c r="C20" s="11" t="s">
        <v>99</v>
      </c>
      <c r="D20" s="11" t="s">
        <v>88</v>
      </c>
      <c r="E20" s="10" t="str">
        <f>_xlfn.DISPIMG("ID_D4AAECC481E648FEA90D65050671A40D",1)</f>
        <v>=DISPIMG("ID_D4AAECC481E648FEA90D65050671A40D",1)</v>
      </c>
      <c r="F20" s="11" t="s">
        <v>56</v>
      </c>
      <c r="G20" s="11" t="s">
        <v>63</v>
      </c>
      <c r="H20" s="11" t="s">
        <v>100</v>
      </c>
      <c r="I20" s="11" t="s">
        <v>101</v>
      </c>
      <c r="J20" s="11" t="s">
        <v>102</v>
      </c>
      <c r="K20" s="11">
        <v>32</v>
      </c>
      <c r="L20" s="11">
        <v>0</v>
      </c>
      <c r="M20" s="11">
        <v>0</v>
      </c>
      <c r="N20" s="11">
        <v>5</v>
      </c>
      <c r="O20" s="11">
        <v>0</v>
      </c>
      <c r="P20" s="11">
        <v>0</v>
      </c>
      <c r="Q20" s="11">
        <v>19</v>
      </c>
      <c r="R20" s="14">
        <f t="shared" si="0"/>
        <v>76</v>
      </c>
      <c r="S20" s="15"/>
      <c r="T20" s="7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6"/>
    </row>
    <row r="21" ht="53" customHeight="1" spans="1:46">
      <c r="A21" s="7"/>
      <c r="B21" s="8"/>
      <c r="C21" s="11" t="s">
        <v>103</v>
      </c>
      <c r="D21" s="11" t="s">
        <v>88</v>
      </c>
      <c r="E21" s="10" t="str">
        <f>_xlfn.DISPIMG("ID_82A2743D3BC54B398459718443452B32",1)</f>
        <v>=DISPIMG("ID_82A2743D3BC54B398459718443452B32",1)</v>
      </c>
      <c r="F21" s="11" t="s">
        <v>66</v>
      </c>
      <c r="G21" s="11" t="s">
        <v>104</v>
      </c>
      <c r="H21" s="11" t="s">
        <v>105</v>
      </c>
      <c r="I21" s="11" t="s">
        <v>106</v>
      </c>
      <c r="J21" s="11" t="s">
        <v>98</v>
      </c>
      <c r="K21" s="11">
        <v>67</v>
      </c>
      <c r="L21" s="11">
        <v>0</v>
      </c>
      <c r="M21" s="11">
        <v>0</v>
      </c>
      <c r="N21" s="11">
        <v>4</v>
      </c>
      <c r="O21" s="11">
        <v>0</v>
      </c>
      <c r="P21" s="11">
        <v>0</v>
      </c>
      <c r="Q21" s="11">
        <v>0</v>
      </c>
      <c r="R21" s="14">
        <f t="shared" si="0"/>
        <v>96</v>
      </c>
      <c r="S21" s="15"/>
      <c r="T21" s="7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6"/>
    </row>
    <row r="22" ht="53" customHeight="1" spans="1:46">
      <c r="A22" s="7"/>
      <c r="B22" s="8"/>
      <c r="C22" s="11" t="s">
        <v>107</v>
      </c>
      <c r="D22" s="11" t="s">
        <v>88</v>
      </c>
      <c r="E22" s="10" t="str">
        <f>_xlfn.DISPIMG("ID_7974CC5AAEC4422CA61C98A78E394AAA",1)</f>
        <v>=DISPIMG("ID_7974CC5AAEC4422CA61C98A78E394AAA",1)</v>
      </c>
      <c r="F22" s="11" t="s">
        <v>77</v>
      </c>
      <c r="G22" s="11" t="s">
        <v>108</v>
      </c>
      <c r="H22" s="11" t="s">
        <v>109</v>
      </c>
      <c r="I22" s="11" t="s">
        <v>110</v>
      </c>
      <c r="J22" s="11" t="s">
        <v>92</v>
      </c>
      <c r="K22" s="11">
        <v>62</v>
      </c>
      <c r="L22" s="11">
        <v>0</v>
      </c>
      <c r="M22" s="11">
        <v>0</v>
      </c>
      <c r="N22" s="11">
        <v>13</v>
      </c>
      <c r="O22" s="11">
        <v>0</v>
      </c>
      <c r="P22" s="11">
        <v>0</v>
      </c>
      <c r="Q22" s="11">
        <v>9</v>
      </c>
      <c r="R22" s="14">
        <f t="shared" si="0"/>
        <v>78</v>
      </c>
      <c r="S22" s="15" t="s">
        <v>111</v>
      </c>
      <c r="T22" s="7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6"/>
    </row>
    <row r="23" ht="53" customHeight="1" spans="1:46">
      <c r="A23" s="7"/>
      <c r="B23" s="8"/>
      <c r="C23" s="11" t="s">
        <v>112</v>
      </c>
      <c r="D23" s="11" t="s">
        <v>88</v>
      </c>
      <c r="E23" s="10" t="str">
        <f>_xlfn.DISPIMG("ID_DE21FE45919F4C33B4F3B1DDDF691B61",1)</f>
        <v>=DISPIMG("ID_DE21FE45919F4C33B4F3B1DDDF691B61",1)</v>
      </c>
      <c r="F23" s="11" t="s">
        <v>56</v>
      </c>
      <c r="G23" s="11" t="s">
        <v>113</v>
      </c>
      <c r="H23" s="11" t="s">
        <v>114</v>
      </c>
      <c r="I23" s="11" t="s">
        <v>115</v>
      </c>
      <c r="J23" s="11" t="s">
        <v>102</v>
      </c>
      <c r="K23" s="11">
        <v>43</v>
      </c>
      <c r="L23" s="11">
        <v>1</v>
      </c>
      <c r="M23" s="11">
        <v>0</v>
      </c>
      <c r="N23" s="11">
        <v>5</v>
      </c>
      <c r="O23" s="11">
        <v>1</v>
      </c>
      <c r="P23" s="11">
        <v>0</v>
      </c>
      <c r="Q23" s="11">
        <v>12</v>
      </c>
      <c r="R23" s="14">
        <f t="shared" si="0"/>
        <v>82</v>
      </c>
      <c r="S23" s="15"/>
      <c r="T23" s="7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6"/>
    </row>
    <row r="24" ht="53" customHeight="1" spans="1:46">
      <c r="A24" s="7" t="s">
        <v>116</v>
      </c>
      <c r="B24" s="8" t="s">
        <v>117</v>
      </c>
      <c r="C24" s="11" t="s">
        <v>118</v>
      </c>
      <c r="D24" s="11" t="s">
        <v>119</v>
      </c>
      <c r="E24" s="11" t="str">
        <f>_xlfn.DISPIMG("ID_A984498337F641BCA56AB5FF0CD6B1F8",1)</f>
        <v>=DISPIMG("ID_A984498337F641BCA56AB5FF0CD6B1F8",1)</v>
      </c>
      <c r="F24" s="11" t="s">
        <v>77</v>
      </c>
      <c r="G24" s="11" t="s">
        <v>120</v>
      </c>
      <c r="H24" s="11" t="s">
        <v>109</v>
      </c>
      <c r="I24" s="11" t="s">
        <v>54</v>
      </c>
      <c r="J24" s="11" t="s">
        <v>54</v>
      </c>
      <c r="K24" s="11" t="s">
        <v>54</v>
      </c>
      <c r="L24" s="11" t="s">
        <v>54</v>
      </c>
      <c r="M24" s="11" t="s">
        <v>54</v>
      </c>
      <c r="N24" s="11">
        <v>3</v>
      </c>
      <c r="O24" s="11">
        <v>0</v>
      </c>
      <c r="P24" s="11">
        <v>0</v>
      </c>
      <c r="Q24" s="11">
        <v>6</v>
      </c>
      <c r="R24" s="14">
        <f t="shared" si="0"/>
        <v>91</v>
      </c>
      <c r="S24" s="15"/>
      <c r="T24" s="7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6"/>
    </row>
    <row r="25" ht="53" customHeight="1" spans="1:46">
      <c r="A25" s="7"/>
      <c r="B25" s="8"/>
      <c r="C25" s="11" t="s">
        <v>121</v>
      </c>
      <c r="D25" s="11" t="s">
        <v>119</v>
      </c>
      <c r="E25" s="11" t="str">
        <f>_xlfn.DISPIMG("ID_B351E51709A74D4C8D0775D774FC512D",1)</f>
        <v>=DISPIMG("ID_B351E51709A74D4C8D0775D774FC512D",1)</v>
      </c>
      <c r="F25" s="11" t="s">
        <v>36</v>
      </c>
      <c r="G25" s="11" t="s">
        <v>122</v>
      </c>
      <c r="H25" s="11" t="s">
        <v>123</v>
      </c>
      <c r="I25" s="11" t="s">
        <v>124</v>
      </c>
      <c r="J25" s="11" t="s">
        <v>125</v>
      </c>
      <c r="K25" s="11">
        <v>63</v>
      </c>
      <c r="L25" s="11">
        <v>0</v>
      </c>
      <c r="M25" s="11">
        <v>0</v>
      </c>
      <c r="N25" s="11">
        <v>9</v>
      </c>
      <c r="O25" s="11">
        <v>0</v>
      </c>
      <c r="P25" s="11">
        <v>0</v>
      </c>
      <c r="Q25" s="11">
        <v>1</v>
      </c>
      <c r="R25" s="14">
        <f t="shared" si="0"/>
        <v>90</v>
      </c>
      <c r="S25" s="15"/>
      <c r="T25" s="7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6"/>
    </row>
    <row r="26" ht="53" customHeight="1" spans="1:46">
      <c r="A26" s="7"/>
      <c r="B26" s="8"/>
      <c r="C26" s="11" t="s">
        <v>126</v>
      </c>
      <c r="D26" s="11" t="s">
        <v>119</v>
      </c>
      <c r="E26" s="11" t="str">
        <f>_xlfn.DISPIMG("ID_B85F2074D553490F8FBD64E6533F1C90",1)</f>
        <v>=DISPIMG("ID_B85F2074D553490F8FBD64E6533F1C90",1)</v>
      </c>
      <c r="F26" s="11" t="s">
        <v>77</v>
      </c>
      <c r="G26" s="11" t="s">
        <v>127</v>
      </c>
      <c r="H26" s="11" t="s">
        <v>128</v>
      </c>
      <c r="I26" s="11" t="s">
        <v>129</v>
      </c>
      <c r="J26" s="11" t="s">
        <v>130</v>
      </c>
      <c r="K26" s="11">
        <v>62</v>
      </c>
      <c r="L26" s="11">
        <v>0</v>
      </c>
      <c r="M26" s="11">
        <v>0</v>
      </c>
      <c r="N26" s="11">
        <v>4</v>
      </c>
      <c r="O26" s="11">
        <v>0</v>
      </c>
      <c r="P26" s="11">
        <v>0</v>
      </c>
      <c r="Q26" s="11">
        <v>2</v>
      </c>
      <c r="R26" s="14">
        <f t="shared" si="0"/>
        <v>94</v>
      </c>
      <c r="S26" s="15"/>
      <c r="T26" s="7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6"/>
    </row>
    <row r="27" ht="53" customHeight="1" spans="1:46">
      <c r="A27" s="7"/>
      <c r="B27" s="8"/>
      <c r="C27" s="11" t="s">
        <v>131</v>
      </c>
      <c r="D27" s="11" t="s">
        <v>119</v>
      </c>
      <c r="E27" s="11" t="str">
        <f>_xlfn.DISPIMG("ID_B5202EB3065348D8AC6F39A2BBBC8D90",1)</f>
        <v>=DISPIMG("ID_B5202EB3065348D8AC6F39A2BBBC8D90",1)</v>
      </c>
      <c r="F27" s="11" t="s">
        <v>70</v>
      </c>
      <c r="G27" s="11" t="s">
        <v>132</v>
      </c>
      <c r="H27" s="11" t="s">
        <v>133</v>
      </c>
      <c r="I27" s="11" t="s">
        <v>54</v>
      </c>
      <c r="J27" s="11" t="s">
        <v>54</v>
      </c>
      <c r="K27" s="11" t="s">
        <v>54</v>
      </c>
      <c r="L27" s="11" t="s">
        <v>54</v>
      </c>
      <c r="M27" s="11" t="s">
        <v>54</v>
      </c>
      <c r="N27" s="11">
        <v>4</v>
      </c>
      <c r="O27" s="11">
        <v>1</v>
      </c>
      <c r="P27" s="11">
        <v>1</v>
      </c>
      <c r="Q27" s="11">
        <v>2</v>
      </c>
      <c r="R27" s="14">
        <f t="shared" si="0"/>
        <v>92</v>
      </c>
      <c r="S27" s="15"/>
      <c r="T27" s="7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6"/>
    </row>
    <row r="28" ht="53" customHeight="1" spans="1:46">
      <c r="A28" s="7"/>
      <c r="B28" s="8"/>
      <c r="C28" s="11" t="s">
        <v>134</v>
      </c>
      <c r="D28" s="11" t="s">
        <v>119</v>
      </c>
      <c r="E28" s="11" t="str">
        <f>_xlfn.DISPIMG("ID_289567D1302D488299FFF43E23C4A01B",1)</f>
        <v>=DISPIMG("ID_289567D1302D488299FFF43E23C4A01B",1)</v>
      </c>
      <c r="F28" s="11" t="s">
        <v>70</v>
      </c>
      <c r="G28" s="11" t="s">
        <v>135</v>
      </c>
      <c r="H28" s="11" t="s">
        <v>136</v>
      </c>
      <c r="I28" s="11" t="s">
        <v>54</v>
      </c>
      <c r="J28" s="11" t="s">
        <v>54</v>
      </c>
      <c r="K28" s="11" t="s">
        <v>54</v>
      </c>
      <c r="L28" s="11" t="s">
        <v>54</v>
      </c>
      <c r="M28" s="11" t="s">
        <v>54</v>
      </c>
      <c r="N28" s="11">
        <v>3</v>
      </c>
      <c r="O28" s="11">
        <v>1</v>
      </c>
      <c r="P28" s="11">
        <v>0</v>
      </c>
      <c r="Q28" s="11">
        <v>1</v>
      </c>
      <c r="R28" s="14">
        <f t="shared" si="0"/>
        <v>95</v>
      </c>
      <c r="S28" s="15"/>
      <c r="T28" s="7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6"/>
    </row>
    <row r="29" ht="53" customHeight="1" spans="1:46">
      <c r="A29" s="7"/>
      <c r="B29" s="8"/>
      <c r="C29" s="11" t="s">
        <v>137</v>
      </c>
      <c r="D29" s="11" t="s">
        <v>119</v>
      </c>
      <c r="E29" s="11" t="str">
        <f>_xlfn.DISPIMG("ID_7B9A6C2BAF854CF9820526C606681698",1)</f>
        <v>=DISPIMG("ID_7B9A6C2BAF854CF9820526C606681698",1)</v>
      </c>
      <c r="F29" s="11" t="s">
        <v>66</v>
      </c>
      <c r="G29" s="11" t="s">
        <v>138</v>
      </c>
      <c r="H29" s="11" t="s">
        <v>139</v>
      </c>
      <c r="I29" s="11" t="s">
        <v>54</v>
      </c>
      <c r="J29" s="11" t="s">
        <v>54</v>
      </c>
      <c r="K29" s="11" t="s">
        <v>54</v>
      </c>
      <c r="L29" s="11" t="s">
        <v>54</v>
      </c>
      <c r="M29" s="11" t="s">
        <v>54</v>
      </c>
      <c r="N29" s="11">
        <v>1</v>
      </c>
      <c r="O29" s="11">
        <v>0</v>
      </c>
      <c r="P29" s="11">
        <v>0</v>
      </c>
      <c r="Q29" s="11">
        <v>0</v>
      </c>
      <c r="R29" s="14">
        <f t="shared" si="0"/>
        <v>99</v>
      </c>
      <c r="S29" s="15"/>
      <c r="T29" s="7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6"/>
    </row>
    <row r="30" ht="57" customHeight="1" spans="1:55">
      <c r="A30" s="7" t="s">
        <v>140</v>
      </c>
      <c r="B30" s="8" t="s">
        <v>141</v>
      </c>
      <c r="C30" s="11" t="s">
        <v>142</v>
      </c>
      <c r="D30" s="11" t="s">
        <v>143</v>
      </c>
      <c r="E30" s="11" t="str">
        <f>_xlfn.DISPIMG("ID_F784986908F24635BF563B6F885F385B",1)</f>
        <v>=DISPIMG("ID_F784986908F24635BF563B6F885F385B",1)</v>
      </c>
      <c r="F30" s="11" t="s">
        <v>144</v>
      </c>
      <c r="G30" s="11" t="s">
        <v>145</v>
      </c>
      <c r="H30" s="11" t="s">
        <v>146</v>
      </c>
      <c r="I30" s="11" t="s">
        <v>147</v>
      </c>
      <c r="J30" s="11" t="s">
        <v>148</v>
      </c>
      <c r="K30" s="11">
        <v>59</v>
      </c>
      <c r="L30" s="11">
        <v>0</v>
      </c>
      <c r="M30" s="11">
        <v>0</v>
      </c>
      <c r="N30" s="11">
        <v>3</v>
      </c>
      <c r="O30" s="11">
        <v>1</v>
      </c>
      <c r="P30" s="11">
        <v>0</v>
      </c>
      <c r="Q30" s="11">
        <v>4</v>
      </c>
      <c r="R30" s="14">
        <f t="shared" si="0"/>
        <v>92</v>
      </c>
      <c r="S30" s="15"/>
      <c r="T30" s="7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6"/>
    </row>
    <row r="31" ht="57" customHeight="1" spans="1:55">
      <c r="A31" s="7"/>
      <c r="B31" s="8"/>
      <c r="C31" s="11" t="s">
        <v>149</v>
      </c>
      <c r="D31" s="11" t="s">
        <v>143</v>
      </c>
      <c r="E31" s="11" t="str">
        <f>_xlfn.DISPIMG("ID_09FC0DE3B1AF411EB66DD44E2138C474",1)</f>
        <v>=DISPIMG("ID_09FC0DE3B1AF411EB66DD44E2138C474",1)</v>
      </c>
      <c r="F31" s="11" t="s">
        <v>70</v>
      </c>
      <c r="G31" s="11" t="s">
        <v>150</v>
      </c>
      <c r="H31" s="11" t="s">
        <v>151</v>
      </c>
      <c r="I31" s="11" t="s">
        <v>152</v>
      </c>
      <c r="J31" s="11" t="s">
        <v>153</v>
      </c>
      <c r="K31" s="11">
        <v>73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4</v>
      </c>
      <c r="R31" s="14">
        <f t="shared" si="0"/>
        <v>96</v>
      </c>
      <c r="S31" s="15"/>
      <c r="T31" s="7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6"/>
    </row>
    <row r="32" ht="57" customHeight="1" spans="1:55">
      <c r="A32" s="7"/>
      <c r="B32" s="8"/>
      <c r="C32" s="11" t="s">
        <v>154</v>
      </c>
      <c r="D32" s="11" t="s">
        <v>143</v>
      </c>
      <c r="E32" s="11" t="str">
        <f>_xlfn.DISPIMG("ID_2027CC2EE8F042E484887DA2ECEB1689",1)</f>
        <v>=DISPIMG("ID_2027CC2EE8F042E484887DA2ECEB1689",1)</v>
      </c>
      <c r="F32" s="11" t="s">
        <v>155</v>
      </c>
      <c r="G32" s="11" t="s">
        <v>156</v>
      </c>
      <c r="H32" s="11" t="s">
        <v>157</v>
      </c>
      <c r="I32" s="11" t="s">
        <v>158</v>
      </c>
      <c r="J32" s="11" t="s">
        <v>159</v>
      </c>
      <c r="K32" s="11">
        <v>32</v>
      </c>
      <c r="L32" s="11">
        <v>0</v>
      </c>
      <c r="M32" s="11">
        <v>0</v>
      </c>
      <c r="N32" s="11">
        <v>3</v>
      </c>
      <c r="O32" s="11">
        <v>0</v>
      </c>
      <c r="P32" s="11">
        <v>0</v>
      </c>
      <c r="Q32" s="11">
        <v>3</v>
      </c>
      <c r="R32" s="14">
        <f t="shared" si="0"/>
        <v>94</v>
      </c>
      <c r="S32" s="15"/>
      <c r="T32" s="7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6"/>
    </row>
    <row r="33" ht="57" customHeight="1" spans="1:55">
      <c r="A33" s="7"/>
      <c r="B33" s="8"/>
      <c r="C33" s="11" t="s">
        <v>160</v>
      </c>
      <c r="D33" s="11" t="s">
        <v>143</v>
      </c>
      <c r="E33" s="11" t="str">
        <f>_xlfn.DISPIMG("ID_08B993E1BE8A475F99A0E50B13F73EA9",1)</f>
        <v>=DISPIMG("ID_08B993E1BE8A475F99A0E50B13F73EA9",1)</v>
      </c>
      <c r="F33" s="11" t="s">
        <v>155</v>
      </c>
      <c r="G33" s="11" t="s">
        <v>161</v>
      </c>
      <c r="H33" s="11" t="s">
        <v>162</v>
      </c>
      <c r="I33" s="11" t="s">
        <v>163</v>
      </c>
      <c r="J33" s="11" t="s">
        <v>159</v>
      </c>
      <c r="K33" s="11">
        <v>35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4</v>
      </c>
      <c r="R33" s="14">
        <f t="shared" si="0"/>
        <v>96</v>
      </c>
      <c r="S33" s="15"/>
      <c r="T33" s="7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6"/>
    </row>
    <row r="34" spans="1:55">
      <c r="A34" s="12"/>
      <c r="B34" s="12"/>
      <c r="C34" s="12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6"/>
    </row>
    <row r="35" spans="1:55">
      <c r="A35" s="12"/>
      <c r="B35" s="12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6"/>
    </row>
    <row r="36" spans="1:55">
      <c r="A36" s="12"/>
      <c r="B36" s="12"/>
      <c r="C36" s="12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6"/>
    </row>
    <row r="37" spans="1:55">
      <c r="A37" s="12"/>
      <c r="B37" s="12"/>
      <c r="C37" s="12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6"/>
    </row>
    <row r="38" spans="1:55">
      <c r="A38" s="12"/>
      <c r="B38" s="12"/>
      <c r="C38" s="12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6"/>
    </row>
    <row r="39" spans="1:55">
      <c r="A39" s="12"/>
      <c r="B39" s="12"/>
      <c r="C39" s="12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6"/>
    </row>
    <row r="40" spans="1:55">
      <c r="A40" s="12"/>
      <c r="B40" s="12"/>
      <c r="C40" s="12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6"/>
    </row>
    <row r="41" spans="1:55">
      <c r="A41" s="12"/>
      <c r="B41" s="12"/>
      <c r="C41" s="12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6"/>
    </row>
    <row r="42" spans="1:55">
      <c r="A42" s="12"/>
      <c r="B42" s="12"/>
      <c r="C42" s="12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6"/>
    </row>
    <row r="43" spans="1:55">
      <c r="A43" s="12"/>
      <c r="B43" s="12"/>
      <c r="C43" s="12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6"/>
    </row>
    <row r="44" spans="1:55">
      <c r="A44" s="12"/>
      <c r="B44" s="12"/>
      <c r="C44" s="12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6"/>
    </row>
    <row r="45" spans="1:54">
      <c r="A45" s="12"/>
      <c r="B45" s="12"/>
      <c r="C45" s="12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9"/>
    </row>
    <row r="46" spans="1:53">
      <c r="A46" s="12"/>
      <c r="B46" s="12"/>
      <c r="C46" s="12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2"/>
      <c r="B47" s="12"/>
      <c r="C47" s="12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2"/>
      <c r="B48" s="12"/>
      <c r="C48" s="12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2"/>
      <c r="B49" s="12"/>
      <c r="C49" s="12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2"/>
      <c r="B50" s="12"/>
      <c r="C50" s="12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2"/>
      <c r="B51" s="12"/>
      <c r="C51" s="12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2"/>
      <c r="B52" s="12"/>
      <c r="C52" s="12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2"/>
      <c r="B53" s="12"/>
      <c r="C53" s="12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2"/>
      <c r="B54" s="12"/>
      <c r="C54" s="12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2"/>
      <c r="B55" s="12"/>
      <c r="C55" s="12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2"/>
      <c r="B56" s="12"/>
      <c r="C56" s="12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2"/>
      <c r="B57" s="12"/>
      <c r="C57" s="12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2"/>
      <c r="B58" s="12"/>
      <c r="C58" s="12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2"/>
      <c r="B59" s="12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2"/>
      <c r="B60" s="12"/>
      <c r="C60" s="12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2"/>
      <c r="B61" s="12"/>
      <c r="C61" s="12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2"/>
      <c r="B62" s="12"/>
      <c r="C62" s="12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2"/>
      <c r="B63" s="12"/>
      <c r="C63" s="12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2"/>
      <c r="B64" s="12"/>
      <c r="C64" s="12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2"/>
      <c r="B65" s="12"/>
      <c r="C65" s="12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2"/>
      <c r="B66" s="12"/>
      <c r="C66" s="12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2"/>
      <c r="B67" s="12"/>
      <c r="C67" s="12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2"/>
      <c r="B68" s="12"/>
      <c r="C68" s="12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2"/>
      <c r="B69" s="12"/>
      <c r="C69" s="12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2"/>
      <c r="B70" s="12"/>
      <c r="C70" s="12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2"/>
      <c r="B71" s="12"/>
      <c r="C71" s="12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2"/>
      <c r="B72" s="12"/>
      <c r="C72" s="12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2"/>
      <c r="B73" s="12"/>
      <c r="C73" s="12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2"/>
      <c r="B74" s="12"/>
      <c r="C74" s="12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2"/>
      <c r="B75" s="12"/>
      <c r="C75" s="12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2"/>
      <c r="B76" s="12"/>
      <c r="C76" s="12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2"/>
      <c r="B77" s="12"/>
      <c r="C77" s="12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2"/>
      <c r="B78" s="12"/>
      <c r="C78" s="12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2"/>
      <c r="B79" s="12"/>
      <c r="C79" s="12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2"/>
      <c r="B80" s="12"/>
      <c r="C80" s="12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2"/>
      <c r="B81" s="12"/>
      <c r="C81" s="12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2"/>
      <c r="B82" s="12"/>
      <c r="C82" s="12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2"/>
      <c r="B83" s="12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2"/>
      <c r="B84" s="12"/>
      <c r="C84" s="12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2"/>
      <c r="B85" s="12"/>
      <c r="C85" s="12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2"/>
      <c r="B86" s="12"/>
      <c r="C86" s="12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2"/>
      <c r="B87" s="12"/>
      <c r="C87" s="12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2"/>
      <c r="B88" s="12"/>
      <c r="C88" s="12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2"/>
      <c r="B89" s="12"/>
      <c r="C89" s="12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2"/>
      <c r="B90" s="12"/>
      <c r="C90" s="12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2"/>
      <c r="B91" s="12"/>
      <c r="C91" s="12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2"/>
      <c r="B92" s="12"/>
      <c r="C92" s="12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2"/>
      <c r="B93" s="12"/>
      <c r="C93" s="12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2"/>
      <c r="B94" s="12"/>
      <c r="C94" s="12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2"/>
      <c r="B95" s="12"/>
      <c r="C95" s="12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2"/>
      <c r="B96" s="12"/>
      <c r="C96" s="12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2"/>
      <c r="B97" s="12"/>
      <c r="C97" s="12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2"/>
      <c r="B98" s="12"/>
      <c r="C98" s="12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2"/>
      <c r="B99" s="12"/>
      <c r="C99" s="12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2"/>
      <c r="B100" s="12"/>
      <c r="C100" s="12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2"/>
      <c r="B101" s="12"/>
      <c r="C101" s="12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2"/>
      <c r="B102" s="12"/>
      <c r="C102" s="12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2"/>
      <c r="B103" s="12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2"/>
      <c r="B104" s="12"/>
      <c r="C104" s="12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2"/>
      <c r="B105" s="12"/>
      <c r="C105" s="12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2"/>
      <c r="B106" s="12"/>
      <c r="C106" s="12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2"/>
      <c r="B107" s="12"/>
      <c r="C107" s="12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2"/>
      <c r="B108" s="12"/>
      <c r="C108" s="12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2"/>
      <c r="B109" s="12"/>
      <c r="C109" s="12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2"/>
      <c r="B110" s="12"/>
      <c r="C110" s="12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2"/>
      <c r="B111" s="12"/>
      <c r="C111" s="12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2"/>
      <c r="B112" s="12"/>
      <c r="C112" s="12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2"/>
      <c r="B113" s="12"/>
      <c r="C113" s="12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2"/>
      <c r="B114" s="12"/>
      <c r="C114" s="12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2"/>
      <c r="B115" s="12"/>
      <c r="C115" s="12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2"/>
      <c r="B116" s="12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2"/>
      <c r="B117" s="12"/>
      <c r="C117" s="12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2"/>
      <c r="B118" s="12"/>
      <c r="C118" s="12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12"/>
      <c r="B119" s="12"/>
      <c r="C119" s="12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</row>
    <row r="120" spans="1:53">
      <c r="A120" s="12"/>
      <c r="B120" s="12"/>
      <c r="C120" s="12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</row>
    <row r="121" spans="1:53">
      <c r="A121" s="12"/>
      <c r="B121" s="12"/>
      <c r="C121" s="12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</row>
    <row r="122" spans="1:53">
      <c r="A122" s="12"/>
      <c r="B122" s="12"/>
      <c r="C122" s="12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</row>
    <row r="123" spans="1:53">
      <c r="A123" s="12"/>
      <c r="B123" s="12"/>
      <c r="C123" s="12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</row>
    <row r="124" spans="1:53">
      <c r="A124" s="12"/>
      <c r="B124" s="12"/>
      <c r="C124" s="12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</row>
    <row r="125" spans="1:53">
      <c r="A125" s="12"/>
      <c r="B125" s="12"/>
      <c r="C125" s="12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</row>
    <row r="126" spans="1:53">
      <c r="A126" s="12"/>
      <c r="B126" s="12"/>
      <c r="C126" s="12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</row>
    <row r="127" spans="1:53">
      <c r="A127" s="12"/>
      <c r="B127" s="12"/>
      <c r="C127" s="12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</row>
    <row r="128" spans="1:53">
      <c r="A128" s="12"/>
      <c r="B128" s="12"/>
      <c r="C128" s="12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</row>
    <row r="129" spans="1:53">
      <c r="A129" s="12"/>
      <c r="B129" s="12"/>
      <c r="C129" s="12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3">
      <c r="A130" s="19"/>
      <c r="B130" s="19"/>
      <c r="C130" s="19"/>
      <c r="D130" s="20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</row>
  </sheetData>
  <mergeCells count="11">
    <mergeCell ref="A1:T1"/>
    <mergeCell ref="A3:A7"/>
    <mergeCell ref="A8:A17"/>
    <mergeCell ref="A18:A23"/>
    <mergeCell ref="A24:A29"/>
    <mergeCell ref="A30:A33"/>
    <mergeCell ref="B3:B7"/>
    <mergeCell ref="B8:B17"/>
    <mergeCell ref="B18:B23"/>
    <mergeCell ref="B24:B29"/>
    <mergeCell ref="B30:B33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</cp:lastModifiedBy>
  <cp:revision>0</cp:revision>
  <dcterms:created xsi:type="dcterms:W3CDTF">2025-09-03T02:21:00Z</dcterms:created>
  <dcterms:modified xsi:type="dcterms:W3CDTF">2026-04-03T05:27:03Z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